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ustomProperty3.bin" ContentType="application/vnd.openxmlformats-officedocument.spreadsheetml.customProperty"/>
  <Override PartName="/xl/drawings/drawing3.xml" ContentType="application/vnd.openxmlformats-officedocument.drawing+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B:\Data and Analytics\Statistics\Databases\Ben's Data Stuff\_New Val Questionnaire\Excel Questionnaires (Master Templates)\2020\"/>
    </mc:Choice>
  </mc:AlternateContent>
  <bookViews>
    <workbookView xWindow="0" yWindow="0" windowWidth="12660" windowHeight="4650"/>
  </bookViews>
  <sheets>
    <sheet name="Cover Page" sheetId="14" r:id="rId1"/>
    <sheet name="Instructions" sheetId="4" r:id="rId2"/>
    <sheet name="Owners" sheetId="13" r:id="rId3"/>
    <sheet name="EMS Valuation Questionnaire" sheetId="1" r:id="rId4"/>
    <sheet name="Background" sheetId="2" state="veryHidden" r:id="rId5"/>
    <sheet name="String" sheetId="7" state="veryHidden" r:id="rId6"/>
  </sheets>
  <definedNames>
    <definedName name="_xlnm._FilterDatabase" localSheetId="4" hidden="1">Background!$L$2:$L$7448</definedName>
    <definedName name="_xlnm.Print_Area" localSheetId="3">'EMS Valuation Questionnaire'!$A$1:$I$378</definedName>
    <definedName name="_xlnm.Print_Area" localSheetId="1">Instructions!$A$1:$I$40</definedName>
    <definedName name="Z_996E4948_73CF_4B0A_B2B3_669D4C654389_.wvu.FilterData" localSheetId="4" hidden="1">Background!$L$2:$L$7448</definedName>
    <definedName name="Z_996E4948_73CF_4B0A_B2B3_669D4C654389_.wvu.PrintArea" localSheetId="3" hidden="1">'EMS Valuation Questionnaire'!$A$1:$I$378</definedName>
    <definedName name="Z_996E4948_73CF_4B0A_B2B3_669D4C654389_.wvu.PrintArea" localSheetId="1" hidden="1">Instructions!$A$1:$I$40</definedName>
  </definedNames>
  <calcPr calcId="152511"/>
  <customWorkbookViews>
    <customWorkbookView name="yeah" guid="{996E4948-73CF-4B0A-B2B3-669D4C654389}" xWindow="960" windowWidth="960" windowHeight="1040"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7" i="2" l="1"/>
  <c r="C59" i="7" s="1"/>
  <c r="AN3" i="7" s="1"/>
  <c r="E176" i="1"/>
  <c r="F52" i="1" l="1"/>
  <c r="G358" i="1" l="1"/>
  <c r="G357" i="1"/>
  <c r="G356" i="1"/>
  <c r="G355" i="1"/>
  <c r="G354" i="1"/>
  <c r="G353" i="1"/>
  <c r="B358" i="1"/>
  <c r="B357" i="1"/>
  <c r="B356" i="1"/>
  <c r="B355" i="1"/>
  <c r="B354" i="1"/>
  <c r="B353" i="1"/>
  <c r="B16" i="2" l="1"/>
  <c r="B196" i="7" l="1"/>
  <c r="B269" i="7" l="1"/>
  <c r="B268" i="7"/>
  <c r="B267" i="7"/>
  <c r="B266" i="7"/>
  <c r="B265" i="7"/>
  <c r="B264" i="7"/>
  <c r="B263" i="7"/>
  <c r="B262" i="7"/>
  <c r="B247" i="7"/>
  <c r="B246" i="7"/>
  <c r="B245" i="7"/>
  <c r="B244" i="7"/>
  <c r="B243" i="7"/>
  <c r="B242" i="7"/>
  <c r="B241" i="7"/>
  <c r="B240" i="7"/>
  <c r="B225" i="7"/>
  <c r="B224" i="7"/>
  <c r="B223" i="7"/>
  <c r="B222" i="7"/>
  <c r="B221" i="7"/>
  <c r="B220" i="7"/>
  <c r="B219" i="7"/>
  <c r="B218" i="7"/>
  <c r="B203" i="7"/>
  <c r="B202" i="7"/>
  <c r="B201" i="7"/>
  <c r="B200" i="7"/>
  <c r="B199" i="7"/>
  <c r="B198" i="7"/>
  <c r="B197" i="7"/>
  <c r="F96" i="1" l="1"/>
  <c r="F93" i="1"/>
  <c r="E89" i="1"/>
  <c r="H84" i="1"/>
  <c r="H83" i="1"/>
  <c r="H82" i="1"/>
  <c r="H81" i="1"/>
  <c r="H80" i="1"/>
  <c r="H79" i="1"/>
  <c r="G79" i="1"/>
  <c r="E79" i="1"/>
  <c r="F115" i="2"/>
  <c r="H219" i="1" s="1"/>
  <c r="B11" i="2"/>
  <c r="F116" i="2" s="1"/>
  <c r="G220" i="1" s="1"/>
  <c r="B15" i="2"/>
  <c r="B14" i="2"/>
  <c r="B13" i="2"/>
  <c r="B12" i="2"/>
  <c r="B118" i="7" l="1"/>
  <c r="I277" i="7"/>
  <c r="I273" i="7"/>
  <c r="E281" i="7"/>
  <c r="I255" i="7"/>
  <c r="I251" i="7"/>
  <c r="E259" i="7"/>
  <c r="E237" i="7"/>
  <c r="I233" i="7"/>
  <c r="I229" i="7"/>
  <c r="I211" i="7"/>
  <c r="I207" i="7"/>
  <c r="E215" i="7"/>
  <c r="I42" i="7"/>
  <c r="I41" i="7"/>
  <c r="G42" i="7"/>
  <c r="G43" i="7"/>
  <c r="G44" i="7"/>
  <c r="G41" i="7"/>
  <c r="E41" i="7"/>
  <c r="E42" i="7"/>
  <c r="E43" i="7"/>
  <c r="E44" i="7"/>
  <c r="E45" i="7"/>
  <c r="E46" i="7"/>
  <c r="E40" i="7"/>
  <c r="C41" i="7"/>
  <c r="C42" i="7"/>
  <c r="C43" i="7"/>
  <c r="C44" i="7"/>
  <c r="C45" i="7"/>
  <c r="C46" i="7"/>
  <c r="C47" i="7"/>
  <c r="C40" i="7"/>
  <c r="I37" i="7"/>
  <c r="I38" i="7"/>
  <c r="I36" i="7"/>
  <c r="G40" i="7"/>
  <c r="G37" i="7"/>
  <c r="G38" i="7"/>
  <c r="G39" i="7"/>
  <c r="G36" i="7"/>
  <c r="E37" i="7"/>
  <c r="E38" i="7"/>
  <c r="E39" i="7"/>
  <c r="E36" i="7"/>
  <c r="C37" i="7"/>
  <c r="C38" i="7"/>
  <c r="C39" i="7"/>
  <c r="C36" i="7"/>
  <c r="E13" i="7"/>
  <c r="E12" i="7"/>
  <c r="C14" i="7"/>
  <c r="C13" i="7"/>
  <c r="C12" i="7"/>
  <c r="A206" i="1" l="1"/>
  <c r="F206" i="1"/>
  <c r="F6" i="2" l="1"/>
  <c r="B8" i="7" s="1"/>
  <c r="DC2" i="7" l="1"/>
  <c r="DB2" i="7"/>
  <c r="DA2" i="7"/>
  <c r="CY2" i="7"/>
  <c r="CX2" i="7"/>
  <c r="CW2" i="7"/>
  <c r="AJ2" i="7"/>
  <c r="AI2" i="7"/>
  <c r="AH2" i="7"/>
  <c r="AG2" i="7"/>
  <c r="AF2" i="7"/>
  <c r="AE2" i="7"/>
  <c r="A41" i="1"/>
  <c r="F5" i="2"/>
  <c r="E294" i="7"/>
  <c r="I45" i="2"/>
  <c r="E47" i="7" s="1"/>
  <c r="I290" i="7"/>
  <c r="M41" i="2"/>
  <c r="I43" i="7" s="1"/>
  <c r="I286" i="7"/>
  <c r="M37" i="2"/>
  <c r="I39" i="7" s="1"/>
  <c r="C292" i="7"/>
  <c r="C293" i="7"/>
  <c r="E292" i="7"/>
  <c r="E293" i="7"/>
  <c r="C294" i="7"/>
  <c r="C295" i="7"/>
  <c r="C288" i="7"/>
  <c r="G289" i="7"/>
  <c r="C291" i="7"/>
  <c r="C290" i="7"/>
  <c r="E288" i="7"/>
  <c r="G288" i="7"/>
  <c r="K285" i="7" s="1"/>
  <c r="C289" i="7"/>
  <c r="E289" i="7"/>
  <c r="I289" i="7"/>
  <c r="E290" i="7"/>
  <c r="G290" i="7"/>
  <c r="E291" i="7"/>
  <c r="G291" i="7"/>
  <c r="G292" i="7"/>
  <c r="C284" i="7"/>
  <c r="C286" i="7"/>
  <c r="E284" i="7"/>
  <c r="G287" i="7"/>
  <c r="G286" i="7"/>
  <c r="I284" i="7"/>
  <c r="E286" i="7"/>
  <c r="E287" i="7"/>
  <c r="G284" i="7"/>
  <c r="C285" i="7"/>
  <c r="E285" i="7"/>
  <c r="G285" i="7"/>
  <c r="I285" i="7"/>
  <c r="C287" i="7"/>
  <c r="K205" i="7"/>
  <c r="K271" i="7"/>
  <c r="K249" i="7"/>
  <c r="K227" i="7"/>
  <c r="H176" i="1"/>
  <c r="IW3" i="7"/>
  <c r="IL3" i="7"/>
  <c r="IA3" i="7"/>
  <c r="HP3" i="7"/>
  <c r="F27" i="2"/>
  <c r="F26" i="2"/>
  <c r="F28" i="2"/>
  <c r="I17" i="2"/>
  <c r="H17" i="2"/>
  <c r="G17" i="2"/>
  <c r="F7" i="2"/>
  <c r="B9" i="7" s="1"/>
  <c r="IX3" i="7"/>
  <c r="IY3" i="7"/>
  <c r="IZ3" i="7"/>
  <c r="JA3" i="7"/>
  <c r="JB3" i="7"/>
  <c r="JC3" i="7"/>
  <c r="IV3" i="7"/>
  <c r="IM3" i="7"/>
  <c r="IN3" i="7"/>
  <c r="IO3" i="7"/>
  <c r="IP3" i="7"/>
  <c r="IQ3" i="7"/>
  <c r="IR3" i="7"/>
  <c r="IK3" i="7"/>
  <c r="IG3" i="7"/>
  <c r="IB3" i="7"/>
  <c r="IC3" i="7"/>
  <c r="ID3" i="7"/>
  <c r="IE3" i="7"/>
  <c r="IF3" i="7"/>
  <c r="HZ3" i="7"/>
  <c r="HV3" i="7"/>
  <c r="HQ3" i="7"/>
  <c r="HR3" i="7"/>
  <c r="HS3" i="7"/>
  <c r="HT3" i="7"/>
  <c r="HU3" i="7"/>
  <c r="HO3" i="7"/>
  <c r="F33" i="2"/>
  <c r="F32" i="2"/>
  <c r="F31" i="2"/>
  <c r="F30" i="2"/>
  <c r="F29" i="2"/>
  <c r="F132" i="2"/>
  <c r="F57" i="2"/>
  <c r="B59" i="7" s="1"/>
  <c r="AM3" i="7" s="1"/>
  <c r="B783" i="2"/>
  <c r="H802" i="2" s="1"/>
  <c r="A784" i="2"/>
  <c r="G812" i="2" s="1"/>
  <c r="C803" i="2"/>
  <c r="C804" i="2" s="1"/>
  <c r="A783" i="2"/>
  <c r="G803" i="2" s="1"/>
  <c r="H287" i="1"/>
  <c r="G800" i="2"/>
  <c r="K189" i="2"/>
  <c r="G191" i="7" s="1"/>
  <c r="HN3" i="7" s="1"/>
  <c r="J189" i="2"/>
  <c r="F191" i="7" s="1"/>
  <c r="HJ3" i="7" s="1"/>
  <c r="I189" i="2"/>
  <c r="E191" i="7" s="1"/>
  <c r="HF3" i="7" s="1"/>
  <c r="H189" i="2"/>
  <c r="D191" i="7" s="1"/>
  <c r="HB3" i="7" s="1"/>
  <c r="G189" i="2"/>
  <c r="C191" i="7" s="1"/>
  <c r="GX3" i="7" s="1"/>
  <c r="F189" i="2"/>
  <c r="B191" i="7" s="1"/>
  <c r="GT3" i="7" s="1"/>
  <c r="K188" i="2"/>
  <c r="G190" i="7" s="1"/>
  <c r="HM3" i="7" s="1"/>
  <c r="J188" i="2"/>
  <c r="F190" i="7" s="1"/>
  <c r="HI3" i="7" s="1"/>
  <c r="I188" i="2"/>
  <c r="E190" i="7" s="1"/>
  <c r="HE3" i="7" s="1"/>
  <c r="H188" i="2"/>
  <c r="D190" i="7" s="1"/>
  <c r="HA3" i="7" s="1"/>
  <c r="G188" i="2"/>
  <c r="C190" i="7" s="1"/>
  <c r="GW3" i="7" s="1"/>
  <c r="F188" i="2"/>
  <c r="B190" i="7" s="1"/>
  <c r="GS3" i="7" s="1"/>
  <c r="K187" i="2"/>
  <c r="G189" i="7" s="1"/>
  <c r="HL3" i="7" s="1"/>
  <c r="J187" i="2"/>
  <c r="F189" i="7" s="1"/>
  <c r="HH3" i="7" s="1"/>
  <c r="I187" i="2"/>
  <c r="E189" i="7" s="1"/>
  <c r="HD3" i="7" s="1"/>
  <c r="H187" i="2"/>
  <c r="D189" i="7" s="1"/>
  <c r="GZ3" i="7" s="1"/>
  <c r="G187" i="2"/>
  <c r="C189" i="7" s="1"/>
  <c r="GV3" i="7" s="1"/>
  <c r="F187" i="2"/>
  <c r="B189" i="7" s="1"/>
  <c r="GR3" i="7" s="1"/>
  <c r="K186" i="2"/>
  <c r="G188" i="7" s="1"/>
  <c r="HK3" i="7" s="1"/>
  <c r="J186" i="2"/>
  <c r="F188" i="7" s="1"/>
  <c r="HG3" i="7" s="1"/>
  <c r="I186" i="2"/>
  <c r="E188" i="7" s="1"/>
  <c r="HC3" i="7" s="1"/>
  <c r="H186" i="2"/>
  <c r="D188" i="7" s="1"/>
  <c r="GY3" i="7" s="1"/>
  <c r="G186" i="2"/>
  <c r="C188" i="7" s="1"/>
  <c r="GU3" i="7" s="1"/>
  <c r="F186" i="2"/>
  <c r="B188" i="7" s="1"/>
  <c r="GQ3" i="7" s="1"/>
  <c r="G89" i="2"/>
  <c r="C91" i="7" s="1"/>
  <c r="BM3" i="7" s="1"/>
  <c r="F89" i="2"/>
  <c r="B91" i="7" s="1"/>
  <c r="CQ3" i="7" s="1"/>
  <c r="H87" i="2"/>
  <c r="D89" i="7" s="1"/>
  <c r="CK3" i="7" s="1"/>
  <c r="H88" i="2"/>
  <c r="D90" i="7" s="1"/>
  <c r="CL3" i="7" s="1"/>
  <c r="H86" i="2"/>
  <c r="H85" i="2"/>
  <c r="H84" i="2"/>
  <c r="H83" i="2"/>
  <c r="D85" i="7" s="1"/>
  <c r="CG3" i="7" s="1"/>
  <c r="G88" i="2"/>
  <c r="G87" i="2"/>
  <c r="G86" i="2"/>
  <c r="G85" i="2"/>
  <c r="C87" i="7" s="1"/>
  <c r="BI3" i="7" s="1"/>
  <c r="G84" i="2"/>
  <c r="G83" i="2"/>
  <c r="G82" i="2"/>
  <c r="G81" i="2"/>
  <c r="C83" i="7" s="1"/>
  <c r="BE3" i="7" s="1"/>
  <c r="H79" i="2"/>
  <c r="G79" i="2"/>
  <c r="F79" i="2"/>
  <c r="H78" i="2"/>
  <c r="D80" i="7" s="1"/>
  <c r="CC3" i="7" s="1"/>
  <c r="H77" i="2"/>
  <c r="H76" i="2"/>
  <c r="H75" i="2"/>
  <c r="G78" i="2"/>
  <c r="C80" i="7" s="1"/>
  <c r="BC3" i="7" s="1"/>
  <c r="G77" i="2"/>
  <c r="G76" i="2"/>
  <c r="G75" i="2"/>
  <c r="H64" i="2"/>
  <c r="D66" i="7" s="1"/>
  <c r="BQ3" i="7" s="1"/>
  <c r="H63" i="2"/>
  <c r="G63" i="2"/>
  <c r="H62" i="2"/>
  <c r="H81" i="2"/>
  <c r="D83" i="7" s="1"/>
  <c r="CE3" i="7" s="1"/>
  <c r="H89" i="2"/>
  <c r="D91" i="7" s="1"/>
  <c r="CM3" i="7" s="1"/>
  <c r="G64" i="2"/>
  <c r="C66" i="7" s="1"/>
  <c r="AS3" i="7" s="1"/>
  <c r="H82" i="2"/>
  <c r="H74" i="2"/>
  <c r="G74" i="2"/>
  <c r="C76" i="7" s="1"/>
  <c r="AY3" i="7" s="1"/>
  <c r="F72" i="2"/>
  <c r="F64" i="2"/>
  <c r="G62" i="2"/>
  <c r="H61" i="2"/>
  <c r="G48" i="2"/>
  <c r="C50" i="7" s="1"/>
  <c r="E14" i="7"/>
  <c r="F136" i="2"/>
  <c r="F122" i="2"/>
  <c r="A101" i="7"/>
  <c r="A100" i="7"/>
  <c r="A99" i="7"/>
  <c r="A91" i="7"/>
  <c r="A81" i="7"/>
  <c r="A74" i="7"/>
  <c r="A66" i="7"/>
  <c r="A56" i="7"/>
  <c r="A55" i="7"/>
  <c r="A54" i="7"/>
  <c r="A53" i="7"/>
  <c r="A52" i="7"/>
  <c r="A51" i="7"/>
  <c r="F183" i="2"/>
  <c r="F182" i="2"/>
  <c r="F181" i="2"/>
  <c r="F180" i="2"/>
  <c r="B182" i="7" s="1"/>
  <c r="GM3" i="7" s="1"/>
  <c r="F179" i="2"/>
  <c r="F178" i="2"/>
  <c r="F177" i="2"/>
  <c r="F176" i="2"/>
  <c r="F174" i="2"/>
  <c r="F173" i="2"/>
  <c r="F171" i="2"/>
  <c r="F170" i="2"/>
  <c r="F169" i="2"/>
  <c r="G167" i="2"/>
  <c r="F167" i="2"/>
  <c r="G166" i="2"/>
  <c r="G165" i="2"/>
  <c r="H163" i="2"/>
  <c r="G163" i="2"/>
  <c r="F163" i="2"/>
  <c r="H162" i="2"/>
  <c r="D164" i="7" s="1"/>
  <c r="FX3" i="7" s="1"/>
  <c r="G162" i="2"/>
  <c r="F162" i="2"/>
  <c r="H161" i="2"/>
  <c r="G161" i="2"/>
  <c r="F161" i="2"/>
  <c r="H160" i="2"/>
  <c r="G160" i="2"/>
  <c r="F160" i="2"/>
  <c r="H159" i="2"/>
  <c r="G159" i="2"/>
  <c r="F159" i="2"/>
  <c r="H158" i="2"/>
  <c r="G158" i="2"/>
  <c r="F158" i="2"/>
  <c r="F156" i="2"/>
  <c r="F155" i="2"/>
  <c r="F154" i="2"/>
  <c r="F153" i="2"/>
  <c r="B155" i="7" s="1"/>
  <c r="FD3" i="7" s="1"/>
  <c r="F152" i="2"/>
  <c r="F151" i="2"/>
  <c r="F150" i="2"/>
  <c r="F149" i="2"/>
  <c r="F148" i="2"/>
  <c r="F147" i="2"/>
  <c r="F144" i="2"/>
  <c r="F143" i="2"/>
  <c r="F142" i="2"/>
  <c r="F141" i="2"/>
  <c r="F140" i="2"/>
  <c r="F139" i="2"/>
  <c r="F138" i="2"/>
  <c r="F137" i="2"/>
  <c r="F135" i="2"/>
  <c r="F134" i="2"/>
  <c r="F130" i="2"/>
  <c r="F129" i="2"/>
  <c r="F128" i="2"/>
  <c r="B130" i="7" s="1"/>
  <c r="EH3" i="7" s="1"/>
  <c r="F127" i="2"/>
  <c r="F126" i="2"/>
  <c r="F125" i="2"/>
  <c r="B127" i="7" s="1"/>
  <c r="EE3" i="7" s="1"/>
  <c r="F124" i="2"/>
  <c r="F123" i="2"/>
  <c r="F121" i="2"/>
  <c r="F120" i="2"/>
  <c r="F119" i="2"/>
  <c r="F117" i="2"/>
  <c r="F113" i="2"/>
  <c r="F112" i="2"/>
  <c r="F111" i="2"/>
  <c r="F110" i="2"/>
  <c r="F109" i="2"/>
  <c r="F108" i="2"/>
  <c r="F107" i="2"/>
  <c r="G105" i="2"/>
  <c r="F105" i="2"/>
  <c r="G104" i="2"/>
  <c r="F104" i="2"/>
  <c r="G103" i="2"/>
  <c r="F103" i="2"/>
  <c r="B105" i="7" s="1"/>
  <c r="DF3" i="7" s="1"/>
  <c r="G102" i="2"/>
  <c r="F102" i="2"/>
  <c r="G101" i="2"/>
  <c r="F101" i="2"/>
  <c r="G99" i="2"/>
  <c r="C101" i="7" s="1"/>
  <c r="DC3" i="7" s="1"/>
  <c r="F99" i="2"/>
  <c r="E99" i="2"/>
  <c r="G98" i="2"/>
  <c r="C100" i="7" s="1"/>
  <c r="DB3" i="7" s="1"/>
  <c r="F98" i="2"/>
  <c r="E98" i="2"/>
  <c r="G97" i="2"/>
  <c r="F97" i="2"/>
  <c r="E97" i="2"/>
  <c r="G96" i="2"/>
  <c r="F96" i="2"/>
  <c r="F94" i="2"/>
  <c r="F93" i="2"/>
  <c r="F92" i="2"/>
  <c r="F91" i="2"/>
  <c r="E89" i="2"/>
  <c r="E79" i="2"/>
  <c r="H72" i="2"/>
  <c r="G72" i="2"/>
  <c r="E72" i="2"/>
  <c r="H71" i="2"/>
  <c r="G71" i="2"/>
  <c r="C73" i="7" s="1"/>
  <c r="AW3" i="7" s="1"/>
  <c r="H70" i="2"/>
  <c r="G70" i="2"/>
  <c r="H69" i="2"/>
  <c r="G69" i="2"/>
  <c r="C71" i="7" s="1"/>
  <c r="AU3" i="7" s="1"/>
  <c r="H68" i="2"/>
  <c r="G68" i="2"/>
  <c r="H67" i="2"/>
  <c r="H66" i="2"/>
  <c r="D68" i="7" s="1"/>
  <c r="BR3" i="7" s="1"/>
  <c r="G61" i="2"/>
  <c r="C63" i="7" s="1"/>
  <c r="AP3" i="7" s="1"/>
  <c r="F58" i="2"/>
  <c r="F56" i="2"/>
  <c r="B58" i="7" s="1"/>
  <c r="F55" i="2"/>
  <c r="F54" i="2"/>
  <c r="E54" i="2"/>
  <c r="F53" i="2"/>
  <c r="B55" i="7" s="1"/>
  <c r="E53" i="2"/>
  <c r="F52" i="2"/>
  <c r="E52" i="2"/>
  <c r="F51" i="2"/>
  <c r="E51" i="2"/>
  <c r="F50" i="2"/>
  <c r="E50" i="2"/>
  <c r="F49" i="2"/>
  <c r="B51" i="7" s="1"/>
  <c r="AE3" i="7" s="1"/>
  <c r="E49" i="2"/>
  <c r="H48" i="2"/>
  <c r="D50" i="7" s="1"/>
  <c r="F48" i="2"/>
  <c r="B50" i="7" s="1"/>
  <c r="F47" i="2"/>
  <c r="F23" i="2"/>
  <c r="F22" i="2"/>
  <c r="F21" i="2"/>
  <c r="F20" i="2"/>
  <c r="F19" i="2"/>
  <c r="B21" i="7" s="1"/>
  <c r="M3" i="7" s="1"/>
  <c r="F18" i="2"/>
  <c r="B20" i="7" s="1"/>
  <c r="L3" i="7" s="1"/>
  <c r="F15" i="2"/>
  <c r="B17" i="7" s="1"/>
  <c r="J3" i="7" s="1"/>
  <c r="F14" i="2"/>
  <c r="F13" i="2"/>
  <c r="F9" i="2"/>
  <c r="F8" i="2"/>
  <c r="C785" i="2"/>
  <c r="I789" i="2" s="1"/>
  <c r="A325" i="1"/>
  <c r="H280" i="1"/>
  <c r="F280" i="1"/>
  <c r="D280" i="1"/>
  <c r="I266" i="1"/>
  <c r="G203" i="1"/>
  <c r="E203" i="1"/>
  <c r="H194" i="1"/>
  <c r="G194" i="1"/>
  <c r="H193" i="1"/>
  <c r="G193" i="1"/>
  <c r="H192" i="1"/>
  <c r="G192" i="1"/>
  <c r="H191" i="1"/>
  <c r="G191" i="1"/>
  <c r="G190" i="1"/>
  <c r="C3" i="7"/>
  <c r="B765" i="2"/>
  <c r="H785" i="2" s="1"/>
  <c r="I801" i="2"/>
  <c r="H807" i="2" l="1"/>
  <c r="E177" i="1"/>
  <c r="A765" i="2" s="1"/>
  <c r="G786" i="2" s="1"/>
  <c r="B15" i="7"/>
  <c r="H3" i="7" s="1"/>
  <c r="B53" i="7"/>
  <c r="AG3" i="7" s="1"/>
  <c r="D70" i="7"/>
  <c r="BT3" i="7" s="1"/>
  <c r="B100" i="7"/>
  <c r="CX3" i="7" s="1"/>
  <c r="B178" i="7"/>
  <c r="GI3" i="7" s="1"/>
  <c r="C79" i="7"/>
  <c r="BB3" i="7" s="1"/>
  <c r="B81" i="7"/>
  <c r="CP3" i="7" s="1"/>
  <c r="C90" i="7"/>
  <c r="BL3" i="7" s="1"/>
  <c r="B35" i="7"/>
  <c r="Y3" i="7" s="1"/>
  <c r="B16" i="7"/>
  <c r="I3" i="7" s="1"/>
  <c r="B25" i="7"/>
  <c r="Q3" i="7" s="1"/>
  <c r="B52" i="7"/>
  <c r="AF3" i="7" s="1"/>
  <c r="B11" i="7"/>
  <c r="F3" i="7" s="1"/>
  <c r="B22" i="7"/>
  <c r="N3" i="7" s="1"/>
  <c r="B49" i="7"/>
  <c r="AC3" i="7" s="1"/>
  <c r="B57" i="7"/>
  <c r="AK3" i="7" s="1"/>
  <c r="C70" i="7"/>
  <c r="AT3" i="7" s="1"/>
  <c r="D71" i="7"/>
  <c r="BU3" i="7" s="1"/>
  <c r="D74" i="7"/>
  <c r="BX3" i="7" s="1"/>
  <c r="B94" i="7"/>
  <c r="CS3" i="7" s="1"/>
  <c r="C98" i="7"/>
  <c r="CZ3" i="7" s="1"/>
  <c r="B103" i="7"/>
  <c r="DD3" i="7" s="1"/>
  <c r="C106" i="7"/>
  <c r="DL3" i="7" s="1"/>
  <c r="B110" i="7"/>
  <c r="DO3" i="7" s="1"/>
  <c r="B114" i="7"/>
  <c r="DS3" i="7" s="1"/>
  <c r="B122" i="7"/>
  <c r="DZ3" i="7" s="1"/>
  <c r="B136" i="7"/>
  <c r="EL3" i="7" s="1"/>
  <c r="B141" i="7"/>
  <c r="EQ3" i="7" s="1"/>
  <c r="B145" i="7"/>
  <c r="EU3" i="7" s="1"/>
  <c r="B151" i="7"/>
  <c r="EZ3" i="7" s="1"/>
  <c r="B158" i="7"/>
  <c r="FG3" i="7" s="1"/>
  <c r="B161" i="7"/>
  <c r="FI3" i="7" s="1"/>
  <c r="C162" i="7"/>
  <c r="FP3" i="7" s="1"/>
  <c r="D163" i="7"/>
  <c r="FW3" i="7" s="1"/>
  <c r="C167" i="7"/>
  <c r="FZ3" i="7" s="1"/>
  <c r="B171" i="7"/>
  <c r="GD3" i="7" s="1"/>
  <c r="B176" i="7"/>
  <c r="GH3" i="7" s="1"/>
  <c r="B181" i="7"/>
  <c r="GL3" i="7" s="1"/>
  <c r="B184" i="7"/>
  <c r="GO3" i="7" s="1"/>
  <c r="B138" i="7"/>
  <c r="EN3" i="7" s="1"/>
  <c r="D63" i="7"/>
  <c r="BN3" i="7" s="1"/>
  <c r="D65" i="7"/>
  <c r="BP3" i="7" s="1"/>
  <c r="C78" i="7"/>
  <c r="BA3" i="7" s="1"/>
  <c r="D77" i="7"/>
  <c r="BZ3" i="7" s="1"/>
  <c r="C86" i="7"/>
  <c r="BH3" i="7" s="1"/>
  <c r="C89" i="7"/>
  <c r="BK3" i="7" s="1"/>
  <c r="D86" i="7"/>
  <c r="CH3" i="7" s="1"/>
  <c r="G808" i="2"/>
  <c r="B34" i="7"/>
  <c r="X3" i="7" s="1"/>
  <c r="B28" i="7"/>
  <c r="R3" i="7" s="1"/>
  <c r="D73" i="7"/>
  <c r="BW3" i="7" s="1"/>
  <c r="B142" i="7"/>
  <c r="ER3" i="7" s="1"/>
  <c r="C161" i="7"/>
  <c r="FO3" i="7" s="1"/>
  <c r="B164" i="7"/>
  <c r="FL3" i="7" s="1"/>
  <c r="C168" i="7"/>
  <c r="GA3" i="7" s="1"/>
  <c r="B172" i="7"/>
  <c r="GE3" i="7" s="1"/>
  <c r="B185" i="7"/>
  <c r="GP3" i="7" s="1"/>
  <c r="C64" i="7"/>
  <c r="AQ3" i="7" s="1"/>
  <c r="D87" i="7"/>
  <c r="CI3" i="7" s="1"/>
  <c r="B24" i="7"/>
  <c r="P3" i="7" s="1"/>
  <c r="D72" i="7"/>
  <c r="BV3" i="7" s="1"/>
  <c r="B96" i="7"/>
  <c r="CU3" i="7" s="1"/>
  <c r="B99" i="7"/>
  <c r="CW3" i="7" s="1"/>
  <c r="B104" i="7"/>
  <c r="DE3" i="7" s="1"/>
  <c r="C105" i="7"/>
  <c r="DK3" i="7" s="1"/>
  <c r="C107" i="7"/>
  <c r="DM3" i="7" s="1"/>
  <c r="B112" i="7"/>
  <c r="DQ3" i="7" s="1"/>
  <c r="B119" i="7"/>
  <c r="DW3" i="7" s="1"/>
  <c r="B125" i="7"/>
  <c r="EC3" i="7" s="1"/>
  <c r="B128" i="7"/>
  <c r="EF3" i="7" s="1"/>
  <c r="B131" i="7"/>
  <c r="EI3" i="7" s="1"/>
  <c r="B139" i="7"/>
  <c r="EO3" i="7" s="1"/>
  <c r="B143" i="7"/>
  <c r="ES3" i="7" s="1"/>
  <c r="B149" i="7"/>
  <c r="EX3" i="7" s="1"/>
  <c r="B153" i="7"/>
  <c r="FB3" i="7" s="1"/>
  <c r="B156" i="7"/>
  <c r="FE3" i="7" s="1"/>
  <c r="C160" i="7"/>
  <c r="FN3" i="7" s="1"/>
  <c r="D161" i="7"/>
  <c r="FU3" i="7" s="1"/>
  <c r="B163" i="7"/>
  <c r="FK3" i="7" s="1"/>
  <c r="C164" i="7"/>
  <c r="FR3" i="7" s="1"/>
  <c r="C165" i="7"/>
  <c r="FS3" i="7" s="1"/>
  <c r="B169" i="7"/>
  <c r="GC3" i="7" s="1"/>
  <c r="B173" i="7"/>
  <c r="GF3" i="7" s="1"/>
  <c r="B179" i="7"/>
  <c r="GJ3" i="7" s="1"/>
  <c r="B66" i="7"/>
  <c r="CN3" i="7" s="1"/>
  <c r="D76" i="7"/>
  <c r="BY3" i="7" s="1"/>
  <c r="D64" i="7"/>
  <c r="BO3" i="7" s="1"/>
  <c r="D79" i="7"/>
  <c r="CB3" i="7" s="1"/>
  <c r="C81" i="7"/>
  <c r="BD3" i="7" s="1"/>
  <c r="C84" i="7"/>
  <c r="BF3" i="7" s="1"/>
  <c r="D88" i="7"/>
  <c r="CJ3" i="7" s="1"/>
  <c r="B32" i="7"/>
  <c r="V3" i="7" s="1"/>
  <c r="B7" i="7"/>
  <c r="B3" i="7" s="1"/>
  <c r="B23" i="7"/>
  <c r="O3" i="7" s="1"/>
  <c r="C72" i="7"/>
  <c r="AV3" i="7" s="1"/>
  <c r="B95" i="7"/>
  <c r="CT3" i="7" s="1"/>
  <c r="B101" i="7"/>
  <c r="CY3" i="7" s="1"/>
  <c r="C103" i="7"/>
  <c r="DI3" i="7" s="1"/>
  <c r="B107" i="7"/>
  <c r="DH3" i="7" s="1"/>
  <c r="B111" i="7"/>
  <c r="DP3" i="7" s="1"/>
  <c r="B115" i="7"/>
  <c r="DT3" i="7" s="1"/>
  <c r="B123" i="7"/>
  <c r="EA3" i="7" s="1"/>
  <c r="B137" i="7"/>
  <c r="EM3" i="7" s="1"/>
  <c r="B146" i="7"/>
  <c r="EV3" i="7" s="1"/>
  <c r="B152" i="7"/>
  <c r="FA3" i="7" s="1"/>
  <c r="B160" i="7"/>
  <c r="FH3" i="7" s="1"/>
  <c r="D162" i="7"/>
  <c r="FV3" i="7" s="1"/>
  <c r="B165" i="7"/>
  <c r="FM3" i="7" s="1"/>
  <c r="D78" i="7"/>
  <c r="CA3" i="7" s="1"/>
  <c r="B31" i="7"/>
  <c r="U3" i="7" s="1"/>
  <c r="B29" i="7"/>
  <c r="S3" i="7" s="1"/>
  <c r="B60" i="7"/>
  <c r="AO3" i="7" s="1"/>
  <c r="B10" i="7"/>
  <c r="E3" i="7" s="1"/>
  <c r="B54" i="7"/>
  <c r="AH3" i="7" s="1"/>
  <c r="B56" i="7"/>
  <c r="AJ3" i="7" s="1"/>
  <c r="D69" i="7"/>
  <c r="BS3" i="7" s="1"/>
  <c r="C74" i="7"/>
  <c r="AX3" i="7" s="1"/>
  <c r="B93" i="7"/>
  <c r="CR3" i="7" s="1"/>
  <c r="B98" i="7"/>
  <c r="CV3" i="7" s="1"/>
  <c r="C99" i="7"/>
  <c r="DA3" i="7" s="1"/>
  <c r="C104" i="7"/>
  <c r="DJ3" i="7" s="1"/>
  <c r="B106" i="7"/>
  <c r="DG3" i="7" s="1"/>
  <c r="B109" i="7"/>
  <c r="DN3" i="7" s="1"/>
  <c r="B113" i="7"/>
  <c r="DR3" i="7" s="1"/>
  <c r="B121" i="7"/>
  <c r="DY3" i="7" s="1"/>
  <c r="B126" i="7"/>
  <c r="ED3" i="7" s="1"/>
  <c r="B129" i="7"/>
  <c r="EG3" i="7" s="1"/>
  <c r="B132" i="7"/>
  <c r="EJ3" i="7" s="1"/>
  <c r="B140" i="7"/>
  <c r="EP3" i="7" s="1"/>
  <c r="B144" i="7"/>
  <c r="ET3" i="7" s="1"/>
  <c r="B150" i="7"/>
  <c r="EY3" i="7" s="1"/>
  <c r="B154" i="7"/>
  <c r="FC3" i="7" s="1"/>
  <c r="B157" i="7"/>
  <c r="FF3" i="7" s="1"/>
  <c r="D160" i="7"/>
  <c r="FT3" i="7" s="1"/>
  <c r="B162" i="7"/>
  <c r="FJ3" i="7" s="1"/>
  <c r="C163" i="7"/>
  <c r="FQ3" i="7" s="1"/>
  <c r="D165" i="7"/>
  <c r="FY3" i="7" s="1"/>
  <c r="C169" i="7"/>
  <c r="GB3" i="7" s="1"/>
  <c r="B175" i="7"/>
  <c r="GG3" i="7" s="1"/>
  <c r="B180" i="7"/>
  <c r="GK3" i="7" s="1"/>
  <c r="B183" i="7"/>
  <c r="GN3" i="7" s="1"/>
  <c r="B124" i="7"/>
  <c r="EB3" i="7" s="1"/>
  <c r="B74" i="7"/>
  <c r="CO3" i="7" s="1"/>
  <c r="D84" i="7"/>
  <c r="CF3" i="7" s="1"/>
  <c r="C65" i="7"/>
  <c r="AR3" i="7" s="1"/>
  <c r="C77" i="7"/>
  <c r="AZ3" i="7" s="1"/>
  <c r="D81" i="7"/>
  <c r="CD3" i="7" s="1"/>
  <c r="C85" i="7"/>
  <c r="BG3" i="7" s="1"/>
  <c r="C88" i="7"/>
  <c r="BJ3" i="7" s="1"/>
  <c r="H805" i="2"/>
  <c r="B134" i="7"/>
  <c r="EK3" i="7" s="1"/>
  <c r="B33" i="7"/>
  <c r="W3" i="7" s="1"/>
  <c r="B30" i="7"/>
  <c r="T3" i="7" s="1"/>
  <c r="M248" i="7"/>
  <c r="K248" i="7" s="1"/>
  <c r="IS3" i="7" s="1"/>
  <c r="B117" i="7"/>
  <c r="DU3" i="7" s="1"/>
  <c r="H784" i="2"/>
  <c r="B766" i="2"/>
  <c r="H791" i="2" s="1"/>
  <c r="I798" i="2"/>
  <c r="C786" i="2"/>
  <c r="I795" i="2" s="1"/>
  <c r="I783" i="2"/>
  <c r="I806" i="2"/>
  <c r="I804" i="2"/>
  <c r="AL3" i="7"/>
  <c r="H808" i="2"/>
  <c r="AI3" i="7"/>
  <c r="B784" i="2"/>
  <c r="H812" i="2" s="1"/>
  <c r="H801" i="2"/>
  <c r="H798" i="2"/>
  <c r="H804" i="2"/>
  <c r="H806" i="2"/>
  <c r="H800" i="2"/>
  <c r="H803" i="2"/>
  <c r="H783" i="2"/>
  <c r="G799" i="2"/>
  <c r="G814" i="2"/>
  <c r="K40" i="7"/>
  <c r="M36" i="7"/>
  <c r="K44" i="7"/>
  <c r="I818" i="2"/>
  <c r="I817" i="2"/>
  <c r="I816" i="2"/>
  <c r="I812" i="2"/>
  <c r="I811" i="2"/>
  <c r="I819" i="2"/>
  <c r="I814" i="2"/>
  <c r="I813" i="2"/>
  <c r="I799" i="2"/>
  <c r="I815" i="2"/>
  <c r="I785" i="2"/>
  <c r="I781" i="2"/>
  <c r="I800" i="2"/>
  <c r="I784" i="2"/>
  <c r="I807" i="2"/>
  <c r="I803" i="2"/>
  <c r="I782" i="2"/>
  <c r="I808" i="2"/>
  <c r="I786" i="2"/>
  <c r="I779" i="2"/>
  <c r="I805" i="2"/>
  <c r="I802" i="2"/>
  <c r="H793" i="2"/>
  <c r="H789" i="2"/>
  <c r="H782" i="2"/>
  <c r="H779" i="2"/>
  <c r="H786" i="2"/>
  <c r="H781" i="2"/>
  <c r="G819" i="2"/>
  <c r="G815" i="2"/>
  <c r="J809" i="2"/>
  <c r="G807" i="2"/>
  <c r="F17" i="2"/>
  <c r="G802" i="2"/>
  <c r="G818" i="2"/>
  <c r="G813" i="2"/>
  <c r="F118" i="2"/>
  <c r="G801" i="2"/>
  <c r="J808" i="2" s="1"/>
  <c r="G806" i="2"/>
  <c r="G798" i="2"/>
  <c r="G817" i="2"/>
  <c r="G811" i="2"/>
  <c r="J820" i="2" s="1"/>
  <c r="G805" i="2"/>
  <c r="G804" i="2"/>
  <c r="G816" i="2"/>
  <c r="D3" i="7"/>
  <c r="G49" i="1"/>
  <c r="F4" i="2" s="1"/>
  <c r="K37" i="7"/>
  <c r="M270" i="7"/>
  <c r="K270" i="7" s="1"/>
  <c r="JD3" i="7" s="1"/>
  <c r="K208" i="7"/>
  <c r="HX3" i="7" s="1"/>
  <c r="AD3" i="7"/>
  <c r="K212" i="7"/>
  <c r="HY3" i="7" s="1"/>
  <c r="M204" i="7"/>
  <c r="K204" i="7" s="1"/>
  <c r="HW3" i="7" s="1"/>
  <c r="F12" i="7"/>
  <c r="G3" i="7" s="1"/>
  <c r="K252" i="7"/>
  <c r="IT3" i="7" s="1"/>
  <c r="K256" i="7"/>
  <c r="IU3" i="7" s="1"/>
  <c r="K278" i="7"/>
  <c r="JF3" i="7" s="1"/>
  <c r="K234" i="7"/>
  <c r="IJ3" i="7" s="1"/>
  <c r="K230" i="7"/>
  <c r="II3" i="7" s="1"/>
  <c r="M226" i="7"/>
  <c r="K226" i="7" s="1"/>
  <c r="IH3" i="7" s="1"/>
  <c r="K274" i="7"/>
  <c r="JE3" i="7" s="1"/>
  <c r="A766" i="2" l="1"/>
  <c r="H795" i="2"/>
  <c r="H258" i="1"/>
  <c r="F145" i="2" s="1"/>
  <c r="B147" i="7" s="1"/>
  <c r="EW3" i="7" s="1"/>
  <c r="H816" i="2"/>
  <c r="I780" i="2"/>
  <c r="H780" i="2"/>
  <c r="H792" i="2"/>
  <c r="H790" i="2"/>
  <c r="K797" i="2" s="1"/>
  <c r="H799" i="2"/>
  <c r="I793" i="2"/>
  <c r="B6" i="7"/>
  <c r="A3" i="7" s="1"/>
  <c r="B120" i="7"/>
  <c r="DX3" i="7" s="1"/>
  <c r="B19" i="7"/>
  <c r="K3" i="7" s="1"/>
  <c r="H811" i="2"/>
  <c r="K820" i="2" s="1"/>
  <c r="H796" i="2"/>
  <c r="H794" i="2"/>
  <c r="I794" i="2"/>
  <c r="I796" i="2"/>
  <c r="I792" i="2"/>
  <c r="I790" i="2"/>
  <c r="L797" i="2" s="1"/>
  <c r="L790" i="2" s="1"/>
  <c r="H818" i="2"/>
  <c r="H815" i="2"/>
  <c r="I791" i="2"/>
  <c r="G785" i="2"/>
  <c r="G781" i="2"/>
  <c r="J788" i="2" s="1"/>
  <c r="Q284" i="7"/>
  <c r="Q285" i="7" s="1"/>
  <c r="Q286" i="7" s="1"/>
  <c r="Q287" i="7" s="1"/>
  <c r="Q288" i="7" s="1"/>
  <c r="E295" i="7" s="1"/>
  <c r="K292" i="7" s="1"/>
  <c r="AB3" i="7" s="1"/>
  <c r="O284" i="7"/>
  <c r="O285" i="7" s="1"/>
  <c r="O286" i="7" s="1"/>
  <c r="O287" i="7" s="1"/>
  <c r="O288" i="7" s="1"/>
  <c r="H817" i="2"/>
  <c r="H814" i="2"/>
  <c r="H819" i="2"/>
  <c r="H813" i="2"/>
  <c r="K801" i="2"/>
  <c r="K806" i="2"/>
  <c r="K803" i="2"/>
  <c r="K805" i="2"/>
  <c r="K808" i="2"/>
  <c r="K809" i="2"/>
  <c r="K807" i="2"/>
  <c r="K802" i="2"/>
  <c r="K804" i="2"/>
  <c r="G784" i="2"/>
  <c r="G779" i="2"/>
  <c r="G783" i="2"/>
  <c r="G789" i="2"/>
  <c r="P284" i="7"/>
  <c r="P285" i="7" s="1"/>
  <c r="P286" i="7" s="1"/>
  <c r="P287" i="7" s="1"/>
  <c r="P288" i="7" s="1"/>
  <c r="L782" i="2"/>
  <c r="L784" i="2"/>
  <c r="L788" i="2"/>
  <c r="L781" i="2" s="1"/>
  <c r="L786" i="2"/>
  <c r="L783" i="2"/>
  <c r="L787" i="2"/>
  <c r="L785" i="2"/>
  <c r="L808" i="2"/>
  <c r="L806" i="2"/>
  <c r="L804" i="2"/>
  <c r="L807" i="2"/>
  <c r="L801" i="2"/>
  <c r="L809" i="2"/>
  <c r="L802" i="2"/>
  <c r="L805" i="2"/>
  <c r="L803" i="2"/>
  <c r="L819" i="2"/>
  <c r="L813" i="2"/>
  <c r="L814" i="2"/>
  <c r="L817" i="2"/>
  <c r="L820" i="2"/>
  <c r="L812" i="2"/>
  <c r="L816" i="2"/>
  <c r="L818" i="2"/>
  <c r="L815" i="2"/>
  <c r="K785" i="2"/>
  <c r="K786" i="2"/>
  <c r="K783" i="2"/>
  <c r="K784" i="2"/>
  <c r="K788" i="2"/>
  <c r="K781" i="2" s="1"/>
  <c r="K787" i="2"/>
  <c r="K782" i="2"/>
  <c r="G782" i="2"/>
  <c r="J807" i="2"/>
  <c r="J816" i="2"/>
  <c r="J818" i="2"/>
  <c r="J813" i="2"/>
  <c r="J812" i="2"/>
  <c r="J806" i="2"/>
  <c r="J805" i="2"/>
  <c r="J819" i="2"/>
  <c r="J815" i="2"/>
  <c r="G796" i="2"/>
  <c r="G780" i="2"/>
  <c r="G795" i="2"/>
  <c r="G791" i="2"/>
  <c r="G790" i="2"/>
  <c r="G793" i="2"/>
  <c r="G792" i="2"/>
  <c r="G794" i="2"/>
  <c r="J817" i="2"/>
  <c r="J801" i="2"/>
  <c r="J802" i="2"/>
  <c r="J804" i="2"/>
  <c r="J814" i="2"/>
  <c r="J803" i="2"/>
  <c r="K36" i="7"/>
  <c r="K796" i="2" l="1"/>
  <c r="L795" i="2"/>
  <c r="K790" i="2"/>
  <c r="K793" i="2"/>
  <c r="K795" i="2"/>
  <c r="K794" i="2"/>
  <c r="K819" i="2"/>
  <c r="L794" i="2"/>
  <c r="K791" i="2"/>
  <c r="K792" i="2"/>
  <c r="K813" i="2"/>
  <c r="K814" i="2"/>
  <c r="K815" i="2"/>
  <c r="L792" i="2"/>
  <c r="L791" i="2"/>
  <c r="L793" i="2"/>
  <c r="K818" i="2"/>
  <c r="L796" i="2"/>
  <c r="K816" i="2"/>
  <c r="J800" i="2"/>
  <c r="J786" i="2"/>
  <c r="L811" i="2"/>
  <c r="D807" i="2" s="1"/>
  <c r="L800" i="2"/>
  <c r="I287" i="7"/>
  <c r="M284" i="7" s="1"/>
  <c r="K284" i="7" s="1"/>
  <c r="Z3" i="7" s="1"/>
  <c r="K817" i="2"/>
  <c r="K812" i="2"/>
  <c r="K811" i="2"/>
  <c r="D806" i="2" s="1"/>
  <c r="I291" i="7"/>
  <c r="K288" i="7" s="1"/>
  <c r="AA3" i="7" s="1"/>
  <c r="K800" i="2"/>
  <c r="J811" i="2"/>
  <c r="D805" i="2" s="1"/>
  <c r="A119" i="1" s="1"/>
  <c r="J785" i="2"/>
  <c r="J784" i="2"/>
  <c r="D797" i="2"/>
  <c r="D798" i="2"/>
  <c r="D800" i="2"/>
  <c r="D799" i="2"/>
  <c r="D793" i="2"/>
  <c r="D792" i="2"/>
  <c r="D794" i="2"/>
  <c r="D795" i="2"/>
  <c r="J783" i="2"/>
  <c r="J782" i="2"/>
  <c r="J787" i="2"/>
  <c r="J797" i="2"/>
  <c r="J792" i="2"/>
  <c r="J793" i="2"/>
  <c r="J796" i="2"/>
  <c r="J791" i="2"/>
  <c r="J795" i="2"/>
  <c r="J794" i="2"/>
  <c r="J781" i="2" l="1"/>
  <c r="D787" i="2" s="1"/>
  <c r="DV3" i="7"/>
  <c r="J790" i="2"/>
  <c r="D789" i="2" s="1"/>
  <c r="D788" i="2" l="1"/>
  <c r="A178" i="1"/>
  <c r="D790" i="2"/>
</calcChain>
</file>

<file path=xl/sharedStrings.xml><?xml version="1.0" encoding="utf-8"?>
<sst xmlns="http://schemas.openxmlformats.org/spreadsheetml/2006/main" count="1475" uniqueCount="793">
  <si>
    <t xml:space="preserve">EMS VALUATION </t>
  </si>
  <si>
    <t>QUESTIONNAIRE</t>
  </si>
  <si>
    <t>4900 Meadows Road, Suite 300</t>
  </si>
  <si>
    <t>Lake Oswego, Oregon 97035</t>
  </si>
  <si>
    <t>Phone: 1.800.934.3303 | Fax: 503.452.4205</t>
  </si>
  <si>
    <t>www.FPTransitions.com</t>
  </si>
  <si>
    <t xml:space="preserve"> </t>
  </si>
  <si>
    <t>Company Information</t>
  </si>
  <si>
    <r>
      <t>(*</t>
    </r>
    <r>
      <rPr>
        <sz val="10"/>
        <color theme="1"/>
        <rFont val="Arial"/>
        <family val="2"/>
      </rPr>
      <t>Dollar amount of any fees paid to B-D/Cust. not included in B-D payout or office expenses</t>
    </r>
    <r>
      <rPr>
        <sz val="11"/>
        <color theme="1"/>
        <rFont val="Arial"/>
        <family val="2"/>
      </rPr>
      <t>)</t>
    </r>
  </si>
  <si>
    <t>Technology</t>
  </si>
  <si>
    <t>RR</t>
  </si>
  <si>
    <t>IAR</t>
  </si>
  <si>
    <t>LLC</t>
  </si>
  <si>
    <t>S Corp.</t>
  </si>
  <si>
    <t>C Corp.</t>
  </si>
  <si>
    <t>Sole Prop.</t>
  </si>
  <si>
    <t>Personal Information</t>
  </si>
  <si>
    <t>Name:</t>
  </si>
  <si>
    <t>Age:</t>
  </si>
  <si>
    <t>Highest level of education:</t>
  </si>
  <si>
    <t>Years in the industry:</t>
  </si>
  <si>
    <t>Years as an independent business owner:</t>
  </si>
  <si>
    <t xml:space="preserve">Are you currently licensed (if applicable): </t>
  </si>
  <si>
    <t>Licenses:</t>
  </si>
  <si>
    <t>Designations:</t>
  </si>
  <si>
    <t>Insurance lines carried:</t>
  </si>
  <si>
    <r>
      <t>*</t>
    </r>
    <r>
      <rPr>
        <b/>
        <sz val="11"/>
        <color rgb="FF000000"/>
        <rFont val="Arial"/>
        <family val="2"/>
      </rPr>
      <t>Do not include revenue from other 1099 independent contractors. Only include revenue from your book, practice or business.</t>
    </r>
  </si>
  <si>
    <t>Revenue</t>
  </si>
  <si>
    <t xml:space="preserve">If you generate fee revenue, describe how you charge for services (flat fee, % on assets, performance fees, etc.): </t>
  </si>
  <si>
    <t>Average time remaining on surrender period:</t>
  </si>
  <si>
    <t>Sources of Revenue</t>
  </si>
  <si>
    <t>Fee Income</t>
  </si>
  <si>
    <t>Recurring</t>
  </si>
  <si>
    <t>Non-Recurring</t>
  </si>
  <si>
    <t>3rd Party Managed Assets:</t>
  </si>
  <si>
    <t>401k Plans:</t>
  </si>
  <si>
    <t>Other:</t>
  </si>
  <si>
    <t>Commission Income</t>
  </si>
  <si>
    <t>Stocks:</t>
  </si>
  <si>
    <t>Bonds:</t>
  </si>
  <si>
    <t>Mutual Funds:</t>
  </si>
  <si>
    <t>REITs:</t>
  </si>
  <si>
    <t>Hourly/Fixed Fee Income</t>
  </si>
  <si>
    <t>Financial Planning:</t>
  </si>
  <si>
    <t>Accounting:</t>
  </si>
  <si>
    <t>Taxes:</t>
  </si>
  <si>
    <t>Consulting:</t>
  </si>
  <si>
    <t>Estate Planning:</t>
  </si>
  <si>
    <t>Insurance Income</t>
  </si>
  <si>
    <t>Whole Life:</t>
  </si>
  <si>
    <t>Universal Life:</t>
  </si>
  <si>
    <t>Disability:</t>
  </si>
  <si>
    <t>Long Term Care:</t>
  </si>
  <si>
    <t>Group Health:</t>
  </si>
  <si>
    <t>Term Life:</t>
  </si>
  <si>
    <t>Subtotals:</t>
  </si>
  <si>
    <t>Trailing 12 Months Revenue</t>
  </si>
  <si>
    <t>Practice Data</t>
  </si>
  <si>
    <t># of New HH</t>
  </si>
  <si>
    <t>-</t>
  </si>
  <si>
    <t># of Lost HH</t>
  </si>
  <si>
    <t>New HH Gain/Loss</t>
  </si>
  <si>
    <t>Trailing 12</t>
  </si>
  <si>
    <t>% HH</t>
  </si>
  <si>
    <t>Asset Concentration</t>
  </si>
  <si>
    <t>Ages 31 to 50:</t>
  </si>
  <si>
    <t>Ages 51 to 70:</t>
  </si>
  <si>
    <t>Over Age 71:</t>
  </si>
  <si>
    <t>Corporate/Institutional:</t>
  </si>
  <si>
    <t>Totals</t>
  </si>
  <si>
    <t>Household Growth</t>
  </si>
  <si>
    <t>Average tenure:</t>
  </si>
  <si>
    <t>Average years in industry:</t>
  </si>
  <si>
    <t>Non-Comp/Solicit in Place?</t>
  </si>
  <si>
    <t>Please describe the nature of any referrals:</t>
  </si>
  <si>
    <t>Expenses:</t>
  </si>
  <si>
    <t>(For minority owners considered primarily as employees, place payroll expense under licensed employees)</t>
  </si>
  <si>
    <t>Owner(s):</t>
  </si>
  <si>
    <t>Licensed Employee(s):</t>
  </si>
  <si>
    <t>Unlicensed Employee(s):</t>
  </si>
  <si>
    <t>Overall annual expenses percentage (last 12 months):</t>
  </si>
  <si>
    <t>Client meetings:</t>
  </si>
  <si>
    <t>Compliance:</t>
  </si>
  <si>
    <t>Investment research:</t>
  </si>
  <si>
    <t>Advertising/Marketing:</t>
  </si>
  <si>
    <t>Client servicing:</t>
  </si>
  <si>
    <t>Prospect meetings:</t>
  </si>
  <si>
    <t>Staff Management:</t>
  </si>
  <si>
    <t>Portfolio Rebalancing:</t>
  </si>
  <si>
    <t>Owner’s average hours worked per week:</t>
  </si>
  <si>
    <t>In Person</t>
  </si>
  <si>
    <t>Phone</t>
  </si>
  <si>
    <t>More than monthly:</t>
  </si>
  <si>
    <t>Monthly:</t>
  </si>
  <si>
    <t>Quarterly:</t>
  </si>
  <si>
    <t>Semi-Annually:</t>
  </si>
  <si>
    <t>Annually:</t>
  </si>
  <si>
    <t>Less than annually:</t>
  </si>
  <si>
    <t>Market Evaluation</t>
  </si>
  <si>
    <t>General Comments</t>
  </si>
  <si>
    <t>Published by:</t>
  </si>
  <si>
    <t>FP Transitions, LLC</t>
  </si>
  <si>
    <t xml:space="preserve">All rights reserved. Except as permitted under the Copyright Act of 1976, no part may be reproduced or distributed in any form or by any means, or stored in a database or retrieval system, without the prior written permission of the publisher. </t>
  </si>
  <si>
    <t>Yes</t>
  </si>
  <si>
    <t>No</t>
  </si>
  <si>
    <t>High School</t>
  </si>
  <si>
    <t>Associate's Degree</t>
  </si>
  <si>
    <t>Bachelor's Degree</t>
  </si>
  <si>
    <t>Master's Degree</t>
  </si>
  <si>
    <t>PhD</t>
  </si>
  <si>
    <t>JD</t>
  </si>
  <si>
    <t>to</t>
  </si>
  <si>
    <t>Total Percentage:</t>
  </si>
  <si>
    <t>Phone:</t>
  </si>
  <si>
    <t>Email:</t>
  </si>
  <si>
    <t>First</t>
  </si>
  <si>
    <t>Middle</t>
  </si>
  <si>
    <t>Last</t>
  </si>
  <si>
    <t>Expenses</t>
  </si>
  <si>
    <t>(Please provide T12 Profit &amp; Loss statements and Balance Sheet, or Schedule C for most recent year)</t>
  </si>
  <si>
    <t>All Other Contacts</t>
  </si>
  <si>
    <t>Fees from Advisory Service:</t>
  </si>
  <si>
    <t>Fixed Annuities:</t>
  </si>
  <si>
    <t>Instructions:</t>
  </si>
  <si>
    <t>Ameriprise Financial Services, Inc.</t>
  </si>
  <si>
    <t>1st Global Capital Corp.</t>
  </si>
  <si>
    <t>Cadaret Grant &amp; Co., Inc.</t>
  </si>
  <si>
    <t>RIA</t>
  </si>
  <si>
    <t>American General Securities, Inc.</t>
  </si>
  <si>
    <t>Berthel Fisher &amp; Company Financial Services, Inc.</t>
  </si>
  <si>
    <t>Ausdal Financial Partners, Inc.</t>
  </si>
  <si>
    <t>Bouchey &amp; Associates, Inc.</t>
  </si>
  <si>
    <t>Brokers International Financial Services, LLC</t>
  </si>
  <si>
    <t>Ameritas Investment Corp.</t>
  </si>
  <si>
    <t>AssetMark, Inc.</t>
  </si>
  <si>
    <t>BD-Cust</t>
  </si>
  <si>
    <t>Owner(s) Name(s)</t>
  </si>
  <si>
    <t>Form of Ownership</t>
  </si>
  <si>
    <t>Broker-Dealer/Custodian(s)</t>
  </si>
  <si>
    <t>Broker-Dealer/Custodian Fees</t>
  </si>
  <si>
    <t>Company Name</t>
  </si>
  <si>
    <t>Broker-Dealer Payout</t>
  </si>
  <si>
    <t>Type of Practice</t>
  </si>
  <si>
    <t>Errors &amp; Omissions</t>
  </si>
  <si>
    <t>Niche Business</t>
  </si>
  <si>
    <t>Niche explain</t>
  </si>
  <si>
    <t>Technology Level</t>
  </si>
  <si>
    <t>Website</t>
  </si>
  <si>
    <t>Website Address</t>
  </si>
  <si>
    <t>IT Manager/IT Staff</t>
  </si>
  <si>
    <t>Billing Management Software</t>
  </si>
  <si>
    <t>CRM System</t>
  </si>
  <si>
    <t>Portfolio Management</t>
  </si>
  <si>
    <t>COMPANY INFO</t>
  </si>
  <si>
    <t>TECH</t>
  </si>
  <si>
    <t>PERSONAL INFO</t>
  </si>
  <si>
    <t>CPA</t>
  </si>
  <si>
    <t>OSJ</t>
  </si>
  <si>
    <t>INS</t>
  </si>
  <si>
    <t>Name</t>
  </si>
  <si>
    <t>Age</t>
  </si>
  <si>
    <t>Education</t>
  </si>
  <si>
    <t>Years in Industry</t>
  </si>
  <si>
    <t>Years Independent</t>
  </si>
  <si>
    <t>Licensed</t>
  </si>
  <si>
    <t>Exempt</t>
  </si>
  <si>
    <t>None</t>
  </si>
  <si>
    <t>Other</t>
  </si>
  <si>
    <t>Other Lic.</t>
  </si>
  <si>
    <t>CFP</t>
  </si>
  <si>
    <t>CFA</t>
  </si>
  <si>
    <t>ChFC</t>
  </si>
  <si>
    <t>CLU</t>
  </si>
  <si>
    <t>CSA</t>
  </si>
  <si>
    <t>CFS</t>
  </si>
  <si>
    <t>MBA</t>
  </si>
  <si>
    <t>RFC</t>
  </si>
  <si>
    <t>PFS</t>
  </si>
  <si>
    <t>CIMA</t>
  </si>
  <si>
    <t>Other Des.</t>
  </si>
  <si>
    <t>Life</t>
  </si>
  <si>
    <t>Health</t>
  </si>
  <si>
    <t>Disability</t>
  </si>
  <si>
    <t>LTC</t>
  </si>
  <si>
    <t>P&amp;C</t>
  </si>
  <si>
    <t>Other Ins.</t>
  </si>
  <si>
    <t>REVENUE</t>
  </si>
  <si>
    <t>T12</t>
  </si>
  <si>
    <t>T12 Time Period</t>
  </si>
  <si>
    <t>Describe Fee</t>
  </si>
  <si>
    <t>Total Assets</t>
  </si>
  <si>
    <t>Fee Assets</t>
  </si>
  <si>
    <t>SOURCES OF REVENUE</t>
  </si>
  <si>
    <t>Stocks</t>
  </si>
  <si>
    <t>Bonds</t>
  </si>
  <si>
    <t>Mutual Funds</t>
  </si>
  <si>
    <t>Annuities</t>
  </si>
  <si>
    <t>Limited Partneships</t>
  </si>
  <si>
    <t>REITs</t>
  </si>
  <si>
    <t>Financial Planning</t>
  </si>
  <si>
    <t>Accounting</t>
  </si>
  <si>
    <t>Taxes</t>
  </si>
  <si>
    <t>Consulting</t>
  </si>
  <si>
    <t>Estate Planning</t>
  </si>
  <si>
    <t>Universal Life</t>
  </si>
  <si>
    <t>Long Term Care</t>
  </si>
  <si>
    <t>Group Health</t>
  </si>
  <si>
    <t>Term Life</t>
  </si>
  <si>
    <t>Whole Life</t>
  </si>
  <si>
    <t>PRACTICE DATA</t>
  </si>
  <si>
    <t>Households</t>
  </si>
  <si>
    <t>Fee Households</t>
  </si>
  <si>
    <t>Number of HH Related</t>
  </si>
  <si>
    <t>Average Tenure</t>
  </si>
  <si>
    <t>Demographics</t>
  </si>
  <si>
    <t>Under 30</t>
  </si>
  <si>
    <t>31 to 50</t>
  </si>
  <si>
    <t>51 to 70</t>
  </si>
  <si>
    <t>Over 71</t>
  </si>
  <si>
    <t>Corp/Inst</t>
  </si>
  <si>
    <t>Top 10% of Households</t>
  </si>
  <si>
    <t>Percentage of Revenue</t>
  </si>
  <si>
    <t>Average Age</t>
  </si>
  <si>
    <t>Multi-Gen Planning</t>
  </si>
  <si>
    <t>% of Assets</t>
  </si>
  <si>
    <t>Death Benefits</t>
  </si>
  <si>
    <t>$ Value Death Benefits</t>
  </si>
  <si>
    <t># of Owners</t>
  </si>
  <si>
    <t>% Ownership</t>
  </si>
  <si>
    <t>Total Employees</t>
  </si>
  <si>
    <t>Unlicensed</t>
  </si>
  <si>
    <t>Licensed Employees</t>
  </si>
  <si>
    <t>Average Years Industry</t>
  </si>
  <si>
    <t>Non-Comp/Solicit</t>
  </si>
  <si>
    <t>Employees Remaining</t>
  </si>
  <si>
    <t>Reg/Civ Action</t>
  </si>
  <si>
    <t>Referral Channels</t>
  </si>
  <si>
    <t>Describe Referrals</t>
  </si>
  <si>
    <t>Buyer to your BD?</t>
  </si>
  <si>
    <t>Succession Plan? </t>
  </si>
  <si>
    <t>Continuity Plan ?</t>
  </si>
  <si>
    <t>Payroll</t>
  </si>
  <si>
    <t>Owner</t>
  </si>
  <si>
    <t>Licensed Emp</t>
  </si>
  <si>
    <t>Unlicensed Emp</t>
  </si>
  <si>
    <t>Referral Fees</t>
  </si>
  <si>
    <t>Into Perpetuity:?</t>
  </si>
  <si>
    <t>Occupancy Cost</t>
  </si>
  <si>
    <t>Leased Equipment</t>
  </si>
  <si>
    <t>Travel &amp; Entertainment</t>
  </si>
  <si>
    <t>All Other Overhead</t>
  </si>
  <si>
    <t>Overall Expenses %</t>
  </si>
  <si>
    <t>Owner's Time</t>
  </si>
  <si>
    <t>Owners Avg. Hours</t>
  </si>
  <si>
    <t>Percentage Meetings</t>
  </si>
  <si>
    <t>More than monthly</t>
  </si>
  <si>
    <t>Monthly</t>
  </si>
  <si>
    <t>Quarterly</t>
  </si>
  <si>
    <t>Semi-Annually</t>
  </si>
  <si>
    <t>Annually</t>
  </si>
  <si>
    <t>Less than annually</t>
  </si>
  <si>
    <t>Where Meet</t>
  </si>
  <si>
    <t>Office</t>
  </si>
  <si>
    <t>Home</t>
  </si>
  <si>
    <t>MARKET EVALUATION</t>
  </si>
  <si>
    <t># of Office Locations:</t>
  </si>
  <si>
    <t>Cities</t>
  </si>
  <si>
    <t>States</t>
  </si>
  <si>
    <t>Area of Household Service</t>
  </si>
  <si>
    <t>% of HH Outside of State</t>
  </si>
  <si>
    <t># of States</t>
  </si>
  <si>
    <t>GENERAL COMMENTS</t>
  </si>
  <si>
    <t>Describe Firm</t>
  </si>
  <si>
    <t>Purpose of Val</t>
  </si>
  <si>
    <t>Date of Completion</t>
  </si>
  <si>
    <t>Questionnaire Completed By</t>
  </si>
  <si>
    <t>Person of Contact</t>
  </si>
  <si>
    <t>Email</t>
  </si>
  <si>
    <t>Select Broker-Dealer/Custodian</t>
  </si>
  <si>
    <t>Company Name:</t>
  </si>
  <si>
    <t>1)</t>
  </si>
  <si>
    <r>
      <rPr>
        <b/>
        <sz val="8.5"/>
        <color theme="1"/>
        <rFont val="Verdana"/>
        <family val="2"/>
      </rPr>
      <t>Scope of Services.</t>
    </r>
    <r>
      <rPr>
        <sz val="8.5"/>
        <color theme="1"/>
        <rFont val="Verdana"/>
        <family val="2"/>
      </rPr>
      <t xml:space="preserve">  FP Transitions will perform a business valuation for a 100% change of ownership interest in the customer list and files and the personal and enterprise goodwill of your practice, plus consulting agreements with the seller(s) and non-competition and/or non-solicitation agreements of seller(s). Your practice will be valued as a going-concern. The purpose and intended use of the report is to determine what a willing buyer, having knowledge of reasonable facts, would pay for, and what a willing seller, having knowledge of reasonable facts, would accept for the assets of your practice if it were listed for sale on the open market, assuming normal market conditions, a reasonable marketing period, and typical payment terms upon sale or acquisition. The valuation is NOT intended for use in legal disputes, tax filings, or regulatory matters. The value expressed in the report will represent the most probable selling price as of the date the report is completed. The value will be calculated using the direct market data method, a market-based approach that relies on the central tendency of value ratios from recent transactions of financial service practices that are similar in size to your practice. The valuation will comply with the standards in effect as of the date of the valuation report as promulgated by the National Association of Certified Valuators and Analysts (NACVA).</t>
    </r>
  </si>
  <si>
    <t>2)</t>
  </si>
  <si>
    <t>EMS VALUATION AGREEMENT</t>
  </si>
  <si>
    <t xml:space="preserve">Performance.  </t>
  </si>
  <si>
    <t>(a) FP Transitions agrees to commence work in accordance with the Scope of Services immediately after the following conditions are met:</t>
  </si>
  <si>
    <t xml:space="preserve">i. FP Transitions’ receipt of Client’s valuation questionnaire and this  Agreement; and 
ii. Timely payment of Client’s Equity Management System membership fees. 
</t>
  </si>
  <si>
    <t>(b) FP Transitions agrees to diligently complete such work;
(c) FP Transitions shall value Client’s business using a market approach;
(d) Client has reviewed the data contained in the Valuation Questionnaire for thoroughness and accuracy;
(e) Upon Client’s confirmation, data will be deemed complete, correct, and final for purposes of the valuation to be performed under this Agreement;
(f) Client’s request to amend the data after executing this agreement will require a fee equal to the current Member cost of a Comprehensive Valuation Report;
(g) FP Transitions’ services shall be performed in the capacity of an independent contractor and not as an agent or employee of Client;
(h) All written work and templates created by FP Transitions for this project shall remain the property of FP Transitions and are produced for Client’s personal use only. No redistribution of the valuation report is permitted unless agreed in writing by all parties to this Agreement.</t>
  </si>
  <si>
    <t>3)</t>
  </si>
  <si>
    <r>
      <t xml:space="preserve">Time of Completion. </t>
    </r>
    <r>
      <rPr>
        <sz val="8.5"/>
        <color theme="1"/>
        <rFont val="Verdana"/>
        <family val="2"/>
      </rPr>
      <t xml:space="preserve"> The work to be performed under this Agreement shall be completed within 30 calendar days after an intake call has been held and Client confirms data in writing.</t>
    </r>
  </si>
  <si>
    <t>4)</t>
  </si>
  <si>
    <r>
      <t xml:space="preserve">Compensation.  </t>
    </r>
    <r>
      <rPr>
        <sz val="8.5"/>
        <color theme="1"/>
        <rFont val="Verdana"/>
        <family val="2"/>
      </rPr>
      <t>For furnishing the services specified, Client agrees to timely pay FP Transitions a monthly Equity Management System membership fee as set forth in a separate agreement. Compensation under this Agreement does not include time spent to testify or support consulting or valuation results in a court, arbitration or proceeding. The purpose of this valuation is not to support IRS or other tax filings. FP Transitions shall be under no obligation to provide such testimony or support and such services are not contemplated, warranted or provided under this Agreement. If anyone from FP Transitions is compelled to testify by subpoena or court order, Client agrees to pay FP Transitions liquidated damages in the amount of $10,000, plus business class airfare and reasonable accommodations.</t>
    </r>
  </si>
  <si>
    <t>5)</t>
  </si>
  <si>
    <r>
      <t xml:space="preserve">Client’s Authority.  </t>
    </r>
    <r>
      <rPr>
        <sz val="8.5"/>
        <color theme="1"/>
        <rFont val="Verdana"/>
        <family val="2"/>
      </rPr>
      <t>Client acknowledges that s/he is the majority owner of the business or business interest whose data is presented in the valuation questionnaire and that s/he has thoroughly reviewed such data for accuracy. If Client is not a member of the Equity Management System, but is being afforded the opportunity to use this benefit via a membership, Client acknowledges that all communications and final deliverables will be addressed to the Equity Management System member ordering FP Transitions’ Comprehensive Valuation, unless agreed to in writing and submitted to FP Transitions.</t>
    </r>
  </si>
  <si>
    <t>6)</t>
  </si>
  <si>
    <r>
      <t xml:space="preserve">Warranties.  </t>
    </r>
    <r>
      <rPr>
        <sz val="8.5"/>
        <color theme="1"/>
        <rFont val="Verdana"/>
        <family val="2"/>
      </rPr>
      <t>FP Transitions warrants that all services provided hereunder shall be performed in a timely manner in accordance with professional standards generally accepted in the industry at this time. Client acknowledges that FP Transitions’ services under this Agreement are dependent on Client’s full cooperation.</t>
    </r>
  </si>
  <si>
    <t>7)</t>
  </si>
  <si>
    <r>
      <t xml:space="preserve">Confidentiality.  </t>
    </r>
    <r>
      <rPr>
        <sz val="8.5"/>
        <color theme="1"/>
        <rFont val="Verdana"/>
        <family val="2"/>
      </rPr>
      <t>Unless  directed  otherwise  by  Client,  all  non-public  information  furnished  to  FP Transitions or of which FP Transitions becomes aware while performing its services hereunder, shall not be disclosed to any third party but rather shall remain confidential and shall be the property of Client. Any information identified by Client as proprietary information will be safeguarded by FP Transitions in a reasonably prudent manner or in accordance with any specific instructions provided by Client. If such information is publicly available or otherwise obtainable by FP Transitions from other sources, FP Transitions shall bear no responsibility for its disclosure. FP Transitions, however, may make disclosures requested by regulation, legal process, or by law, regulatory agency request, self-regulatory agency request, court order, or otherwise, provided that FP Transitions notifies Client and provides Client with the opportunity to oppose such request or to participate in the proceeding(s). FP Transitions may cumulatively publish information learned or reviewed under the Scope of Services in this Agreement, but will not release any specific or identifiable information belonging to Client without Client’s written permission.</t>
    </r>
  </si>
  <si>
    <t>8)</t>
  </si>
  <si>
    <r>
      <t xml:space="preserve">Nonassignability.  </t>
    </r>
    <r>
      <rPr>
        <sz val="8.5"/>
        <color theme="1"/>
        <rFont val="Verdana"/>
        <family val="2"/>
      </rPr>
      <t>This Agreement shall not be assigned in whole or in part by either FP Transitions or Client without the others’ prior written consent.</t>
    </r>
  </si>
  <si>
    <t>9)</t>
  </si>
  <si>
    <r>
      <t xml:space="preserve">Governing Law.  </t>
    </r>
    <r>
      <rPr>
        <sz val="8.5"/>
        <color theme="1"/>
        <rFont val="Verdana"/>
        <family val="2"/>
      </rPr>
      <t>This Agreement shall be governed by, enforced, and interpreted according to the laws of the state of Oregon.</t>
    </r>
  </si>
  <si>
    <t>10)</t>
  </si>
  <si>
    <r>
      <t xml:space="preserve">Limitation of Warranties, Liability.  </t>
    </r>
    <r>
      <rPr>
        <sz val="8.5"/>
        <color theme="1"/>
        <rFont val="Verdana"/>
        <family val="2"/>
      </rPr>
      <t>FP Transitions makes no representations, warranties or guarantees, express or implied, including but not limited to any warranties of merchantability or fitness for particular purpose or use other than the express representations, warranties and guarantees contained in this Agreement. Under no circumstances shall FP Transitions be liable for any loss of profits or for special, consequential or exemplary damages.</t>
    </r>
  </si>
  <si>
    <t>11)</t>
  </si>
  <si>
    <t>LIMITATIONS OF LIABILITY: ANY LIABILITY OF FP TRANSITIONS, LLC ARISING OUT OF ANY SERVICES PROVIDED HEREUNDER SHALL NOT EXCEED THE TOTAL OF THIS VALUATION/CONSULTING UNDER THIS AGREEMENT. IN NO EVENT SHALL FP TRANSITIONS, LLC BE LIABLE FOR ANY INCIDENTAL, PUNITIVE OR CONSEQUENTIAL DAMAGES, INCLUDING, WITHOUT LIMITATION, LOSS OF REVENUE.</t>
  </si>
  <si>
    <t>12)</t>
  </si>
  <si>
    <r>
      <t xml:space="preserve">Agreement.  </t>
    </r>
    <r>
      <rPr>
        <sz val="8.5"/>
        <color theme="1"/>
        <rFont val="Verdana"/>
        <family val="2"/>
      </rPr>
      <t>By completing the attached Valuation Questionnaire and submitting it to FP Transitions, Client agrees to the terms of this Agreement.</t>
    </r>
  </si>
  <si>
    <t>Who do you wish to receive a copy of the report?</t>
  </si>
  <si>
    <t>String - EMS</t>
  </si>
  <si>
    <t>Low</t>
  </si>
  <si>
    <t>Medium</t>
  </si>
  <si>
    <t>High</t>
  </si>
  <si>
    <t xml:space="preserve">Other: </t>
  </si>
  <si>
    <t>New</t>
  </si>
  <si>
    <t>Lost</t>
  </si>
  <si>
    <t>%HH</t>
  </si>
  <si>
    <t>Assets</t>
  </si>
  <si>
    <t>Percentage</t>
  </si>
  <si>
    <t>Where do you meet clients?</t>
  </si>
  <si>
    <t>Your office</t>
  </si>
  <si>
    <t>Their home</t>
  </si>
  <si>
    <t>Fixed Annuities</t>
  </si>
  <si>
    <t>EMS</t>
  </si>
  <si>
    <t>BD</t>
  </si>
  <si>
    <t>AMPF</t>
  </si>
  <si>
    <t xml:space="preserve">The Trailing 12 Months Gross Revenue and Sources of Revenue do not match. </t>
  </si>
  <si>
    <t>$</t>
  </si>
  <si>
    <t>,</t>
  </si>
  <si>
    <t xml:space="preserve">Please add </t>
  </si>
  <si>
    <t xml:space="preserve">Please subtract </t>
  </si>
  <si>
    <t xml:space="preserve"> to the Sources of Revenue or subtract </t>
  </si>
  <si>
    <t xml:space="preserve"> to the Trailing 12 Months Gross Revenue at the top of the previous page</t>
  </si>
  <si>
    <t xml:space="preserve"> from the Sources of Revenue or add </t>
  </si>
  <si>
    <t xml:space="preserve"> from the Trailing 12 Months Gross Revenue at the top of the previous page.</t>
  </si>
  <si>
    <t>Group Term:</t>
  </si>
  <si>
    <t>Group Term</t>
  </si>
  <si>
    <t>W-2</t>
  </si>
  <si>
    <t>Combination</t>
  </si>
  <si>
    <t>Employee Type:</t>
  </si>
  <si>
    <t>Employee Type</t>
  </si>
  <si>
    <t>Compensation Type</t>
  </si>
  <si>
    <t>Comp Type</t>
  </si>
  <si>
    <t>Salary</t>
  </si>
  <si>
    <t>Commission</t>
  </si>
  <si>
    <t>Revenue Distribution</t>
  </si>
  <si>
    <t>Type of Compensation for Lic Emp:</t>
  </si>
  <si>
    <t>Phone Number:</t>
  </si>
  <si>
    <t>Recepients</t>
  </si>
  <si>
    <t>Recurring: Fee Income: Fees from Advisory Service:</t>
  </si>
  <si>
    <t>Recurring: Fee Income: 3rd Party Managed Assets:</t>
  </si>
  <si>
    <t>Recurring: Fee Income: 401k Plans:</t>
  </si>
  <si>
    <t xml:space="preserve">Recurring: Fee Income: Other: </t>
  </si>
  <si>
    <t>Recurring: Commission Income: Mutual Funds</t>
  </si>
  <si>
    <t>Recurring: Commission Income: Annuities</t>
  </si>
  <si>
    <t>Recurring: Commission Income: Limited Partneships</t>
  </si>
  <si>
    <t>Recurring: Commission Income: REITs</t>
  </si>
  <si>
    <t xml:space="preserve">Recurring: Commission Income: Other: </t>
  </si>
  <si>
    <t>Recurring: Hourly/Fixed Fee Income: Financial Planning</t>
  </si>
  <si>
    <t>Recurring: Hourly/Fixed Fee Income: Accounting</t>
  </si>
  <si>
    <t>Recurring: Hourly/Fixed Fee Income: Taxes</t>
  </si>
  <si>
    <t>Recurring: Hourly/Fixed Fee Income: Consulting</t>
  </si>
  <si>
    <t>Recurring: Hourly/Fixed Fee Income: Estate Planning</t>
  </si>
  <si>
    <t xml:space="preserve">Recurring: Hourly/Fixed Fee Income: Other: </t>
  </si>
  <si>
    <t>Recurring: Insurance Income: Universal Life</t>
  </si>
  <si>
    <t>Recurring: Insurance Income: Disability</t>
  </si>
  <si>
    <t>Recurring: Insurance Income: Long Term Care</t>
  </si>
  <si>
    <t>Recurring: Insurance Income: Group Health</t>
  </si>
  <si>
    <t>Recurring: Insurance Income: Term Life</t>
  </si>
  <si>
    <t>Recurring: Insurance Income: Whole Life</t>
  </si>
  <si>
    <t>Recurring: Insurance Income: Fixed Annuities</t>
  </si>
  <si>
    <t xml:space="preserve">Recurring: Insurance Income: Other: </t>
  </si>
  <si>
    <t>Non-Recurring: Fee Income: Fees from Advisory Service:</t>
  </si>
  <si>
    <t>Non-Recurring: Fee Income: 3rd Party Managed Assets:</t>
  </si>
  <si>
    <t>Non-Recurring: Fee Income: 401k Plans:</t>
  </si>
  <si>
    <t xml:space="preserve">Non-Recurring: Fee Income: Other: </t>
  </si>
  <si>
    <t>Non-Recurring: Commission Income: Stocks</t>
  </si>
  <si>
    <t>Non-Recurring: Commission Income: Bonds</t>
  </si>
  <si>
    <t>Non-Recurring: Commission Income: Mutual Funds</t>
  </si>
  <si>
    <t>Non-Recurring: Commission Income: Annuities</t>
  </si>
  <si>
    <t>Non-Recurring: Commission Income: Limited Partneships</t>
  </si>
  <si>
    <t>Non-Recurring: Commission Income: REITs</t>
  </si>
  <si>
    <t xml:space="preserve">Non-Recurring: Commission Income: Other: </t>
  </si>
  <si>
    <t>Non-Recurring: Hourly/Fixed Fee Income: Financial Planning</t>
  </si>
  <si>
    <t>Non-Recurring: Hourly/Fixed Fee Income: Accounting</t>
  </si>
  <si>
    <t>Non-Recurring: Hourly/Fixed Fee Income: Taxes</t>
  </si>
  <si>
    <t>Non-Recurring: Hourly/Fixed Fee Income: Consulting</t>
  </si>
  <si>
    <t>Non-Recurring: Hourly/Fixed Fee Income: Estate Planning</t>
  </si>
  <si>
    <t xml:space="preserve">Non-Recurring: Hourly/Fixed Fee Income: Other: </t>
  </si>
  <si>
    <t>Non-Recurring: Insurance Income: Universal Life</t>
  </si>
  <si>
    <t>Non-Recurring: Insurance Income: Disability</t>
  </si>
  <si>
    <t>Non-Recurring: Insurance Income: Long Term Care</t>
  </si>
  <si>
    <t>Non-Recurring: Insurance Income: Group Health</t>
  </si>
  <si>
    <t>Non-Recurring: Insurance Income: Term Life</t>
  </si>
  <si>
    <t>Non-Recurring: Insurance Income: Whole Life</t>
  </si>
  <si>
    <t>Non-Recurring: Insurance Income: Fixed Annuities</t>
  </si>
  <si>
    <t xml:space="preserve">Non-Recurring: Insurance Income: Other: </t>
  </si>
  <si>
    <t>Fee Income: Other: (Description)</t>
  </si>
  <si>
    <t>Commission Income: Other: (Description)</t>
  </si>
  <si>
    <t>Hourly/Fixed Fee Income: Other: (Description)</t>
  </si>
  <si>
    <t>Insurance Income: Other: (Description)</t>
  </si>
  <si>
    <t>Household Growth: New: T12</t>
  </si>
  <si>
    <t>Household Growth: Lost: T12</t>
  </si>
  <si>
    <t>Demographics: %HH: Under 30</t>
  </si>
  <si>
    <t>Demographics: %HH: 31 to 50</t>
  </si>
  <si>
    <t>Demographics: %HH: 51 to 70</t>
  </si>
  <si>
    <t>Demographics: %HH: Over 71</t>
  </si>
  <si>
    <t>Demographics: %HH: Corp/Inst</t>
  </si>
  <si>
    <t>Demographics: Assets: Under 30</t>
  </si>
  <si>
    <t>Demographics: Assets: 31 to 50</t>
  </si>
  <si>
    <t>Demographics: Assets: 51 to 70</t>
  </si>
  <si>
    <t>Demographics: Assets: Over 71</t>
  </si>
  <si>
    <t>Demographics: Assets: Corp/Inst</t>
  </si>
  <si>
    <t>Top 10%: Percentage of Revenue</t>
  </si>
  <si>
    <t>Top 10%: Average Age</t>
  </si>
  <si>
    <t>Top 10%: Average Tenure</t>
  </si>
  <si>
    <t>Expenses: Payroll: Owner</t>
  </si>
  <si>
    <t>Expenses: Payroll: Licensed Emp</t>
  </si>
  <si>
    <t>Expenses: Payroll: Unlicensed Emp</t>
  </si>
  <si>
    <t>Expenses: Referral Fees</t>
  </si>
  <si>
    <t>Expenses: Into Perpetuity:?</t>
  </si>
  <si>
    <t>Expenses: Occupancy Cost</t>
  </si>
  <si>
    <t>Expenses: Leased Equipment</t>
  </si>
  <si>
    <t>Expenses: Technology</t>
  </si>
  <si>
    <t>Expenses: Travel &amp; Entertainment</t>
  </si>
  <si>
    <t>Expenses: All Other Overhead</t>
  </si>
  <si>
    <t>Expenses: Overall Expenses %</t>
  </si>
  <si>
    <t>Owner's Time: Client meetings:</t>
  </si>
  <si>
    <t>Owner's Time: Compliance:</t>
  </si>
  <si>
    <t>Owner's Time: Investment research:</t>
  </si>
  <si>
    <t>Owner's Time: Advertising/Marketing:</t>
  </si>
  <si>
    <t>Owner's Time: Client servicing:</t>
  </si>
  <si>
    <t>Owner's Time: Prospect meetings:</t>
  </si>
  <si>
    <t>Owner's Time: Staff Management:</t>
  </si>
  <si>
    <t>Owner's Time: Portfolio Rebalancing:</t>
  </si>
  <si>
    <t>Owner's Time: Other</t>
  </si>
  <si>
    <t>Owner's Time: Owners Avg. Hours</t>
  </si>
  <si>
    <t>Meetings: In Person: More than monthly</t>
  </si>
  <si>
    <t>Meetings: In Person: Monthly</t>
  </si>
  <si>
    <t>Meetings: In Person: Quarterly</t>
  </si>
  <si>
    <t>Meetings: In Person: Semi-Annually</t>
  </si>
  <si>
    <t>Meetings: In Person: Annually</t>
  </si>
  <si>
    <t>Meetings: In Person: Less than annually</t>
  </si>
  <si>
    <t>Meetings: Phone: More than monthly</t>
  </si>
  <si>
    <t>Meetings: Phone: Monthly</t>
  </si>
  <si>
    <t>Meetings: Phone: Quarterly</t>
  </si>
  <si>
    <t>Meetings: Phone: Semi-Annually</t>
  </si>
  <si>
    <t>Meetings: Phone: Annually</t>
  </si>
  <si>
    <t>Meetings: Phone: Less than annually</t>
  </si>
  <si>
    <t>Meetings: All Other Contacts: More than monthly</t>
  </si>
  <si>
    <t>Meetings: All Other Contacts: Monthly</t>
  </si>
  <si>
    <t>Meetings: All Other Contacts: Quarterly</t>
  </si>
  <si>
    <t>Meetings: All Other Contacts: Semi-Annually</t>
  </si>
  <si>
    <t>Meetings: All Other Contacts: Annually</t>
  </si>
  <si>
    <t>Meetings: All Other Contacts: Less than annually</t>
  </si>
  <si>
    <t>Meetings: Location: Your office</t>
  </si>
  <si>
    <t>Meetings: Location: Their home</t>
  </si>
  <si>
    <t>Meetings: Location: Other</t>
  </si>
  <si>
    <t>Area of Household Service: % of HH Outside of State</t>
  </si>
  <si>
    <t>Area of Household Service: # of States</t>
  </si>
  <si>
    <t>Recurring: Insurance Income: Group Term</t>
  </si>
  <si>
    <t>Non-Recurring: Insurance Income: Group Term</t>
  </si>
  <si>
    <t>Expenses: Ad/Mark</t>
  </si>
  <si>
    <t>Meeting Other: Description</t>
  </si>
  <si>
    <t>RECEIPIENTS</t>
  </si>
  <si>
    <t>Name 1</t>
  </si>
  <si>
    <t>Email 1</t>
  </si>
  <si>
    <t>Company Name 1</t>
  </si>
  <si>
    <t>Phone Number 1</t>
  </si>
  <si>
    <t>Name 2</t>
  </si>
  <si>
    <t>Email 2</t>
  </si>
  <si>
    <t>Company Name 2</t>
  </si>
  <si>
    <t>Phone Number 2</t>
  </si>
  <si>
    <t>Name 3</t>
  </si>
  <si>
    <t>Email 3</t>
  </si>
  <si>
    <t>Company Name 3</t>
  </si>
  <si>
    <t>Phone Number 3</t>
  </si>
  <si>
    <t>Name 4</t>
  </si>
  <si>
    <t>Email 4</t>
  </si>
  <si>
    <t>Company Name 4</t>
  </si>
  <si>
    <t>Phone Number 4</t>
  </si>
  <si>
    <t>Name 5</t>
  </si>
  <si>
    <t>Email 5</t>
  </si>
  <si>
    <t>Company Name 5</t>
  </si>
  <si>
    <t>Phone Number 5</t>
  </si>
  <si>
    <t>Name 6</t>
  </si>
  <si>
    <t>Email 6</t>
  </si>
  <si>
    <t>Company Name 6</t>
  </si>
  <si>
    <t>Phone Number 6</t>
  </si>
  <si>
    <t>Licensed Employee Compensation Type</t>
  </si>
  <si>
    <t>*Expressed as a percentage of total Gross Revenue excluding any Owners Compensation</t>
  </si>
  <si>
    <t>Broker-Dealer Override</t>
  </si>
  <si>
    <t>Limited Partnerships:</t>
  </si>
  <si>
    <t>(Multi-generational planning will be defined as having multiple generations of a single household as your client)</t>
  </si>
  <si>
    <t xml:space="preserve"> from the Fee Assets figure</t>
  </si>
  <si>
    <t xml:space="preserve"> to the Total Assets figure or subtract </t>
  </si>
  <si>
    <t>(*The recurring and non-recurring revenue listed below, added together, need to equal the trailing 12 months Gross revenue figure listed in the above Revenue section.)</t>
  </si>
  <si>
    <t>Ad/Mark</t>
  </si>
  <si>
    <t>Allegis Investment Services, LLC</t>
  </si>
  <si>
    <t>AIG Investment Group</t>
  </si>
  <si>
    <t>American Investors Co.</t>
  </si>
  <si>
    <t>Associated Securities Corp.</t>
  </si>
  <si>
    <t>AXA Advisors, LLC</t>
  </si>
  <si>
    <t>Bear Stearns Companies, Inc.</t>
  </si>
  <si>
    <t>(Please enter the information for all Owners of the Subject Practice)</t>
  </si>
  <si>
    <t>Please indicate the number of Owners of the Practice</t>
  </si>
  <si>
    <t>(The data related to all Owners has been collected in the previous tab.  The information here is for display purposes only)</t>
  </si>
  <si>
    <t>Owner's Information - 2</t>
  </si>
  <si>
    <t>Owner's Information - 3</t>
  </si>
  <si>
    <t>Owner's Information - 4</t>
  </si>
  <si>
    <t>Owner's Information - 5</t>
  </si>
  <si>
    <t>OWNER INFORMATION</t>
  </si>
  <si>
    <t>Owner - 2</t>
  </si>
  <si>
    <t>Owner -1</t>
  </si>
  <si>
    <t>Owner - 3</t>
  </si>
  <si>
    <t>Owner - 4</t>
  </si>
  <si>
    <t>Owner - 5</t>
  </si>
  <si>
    <t>Cambridge Investment Research, Inc.</t>
  </si>
  <si>
    <t>Capital Financial Services, Inc.</t>
  </si>
  <si>
    <t>Capital Investment Group, Inc.</t>
  </si>
  <si>
    <t>Cascade Financial Management, Inc.</t>
  </si>
  <si>
    <t>Centaurus Financial, Inc.</t>
  </si>
  <si>
    <t>Center Street Securities, Inc.</t>
  </si>
  <si>
    <t>Ceros Financial Services, Inc.</t>
  </si>
  <si>
    <t>Cetera Financial Group, Inc.</t>
  </si>
  <si>
    <t>Commonwealth Financial Network</t>
  </si>
  <si>
    <t>Comprehensive Asset Management &amp; Servicing, Inc.</t>
  </si>
  <si>
    <t>CONCERT Global Group</t>
  </si>
  <si>
    <t>Concorde Investment Services, LLC / TD Ameritrade, Inc.</t>
  </si>
  <si>
    <t>Coordinated Capital Securities, Inc.</t>
  </si>
  <si>
    <t>Costal Equities, Inc. / Charles Schwab &amp; Co., Inc.</t>
  </si>
  <si>
    <t>Crown Capital Securities, LP</t>
  </si>
  <si>
    <t>CUSO Financial Services, LP</t>
  </si>
  <si>
    <t>Cutter &amp; Company, Inc.</t>
  </si>
  <si>
    <t>DFPG Investments, Inc.</t>
  </si>
  <si>
    <t>DH Hill Securities, LLP</t>
  </si>
  <si>
    <t>Donegal Securities, Inc.</t>
  </si>
  <si>
    <t>Dougherty Financial Group</t>
  </si>
  <si>
    <t>EDI Financial, Inc.</t>
  </si>
  <si>
    <t>Edward Jones Investments</t>
  </si>
  <si>
    <t>Equity Services, Inc.</t>
  </si>
  <si>
    <t>E-Trade Securities, LLC</t>
  </si>
  <si>
    <t>FBT Investments, Inc.</t>
  </si>
  <si>
    <t>Feltl &amp; Company, Inc.</t>
  </si>
  <si>
    <t>Financial West Group, Inc.</t>
  </si>
  <si>
    <t>First Affirmative Financial Network, LLC</t>
  </si>
  <si>
    <t>First Allied Securities, Inc.</t>
  </si>
  <si>
    <t>First Command Financial Planning, Inc.</t>
  </si>
  <si>
    <t>First Financial Equity Corp.</t>
  </si>
  <si>
    <t>First Heartland Capital, Inc.</t>
  </si>
  <si>
    <t>First Southwest Company, LLC</t>
  </si>
  <si>
    <t>Fiserv Securities, Inc.</t>
  </si>
  <si>
    <t>Florida Atlantic Securities Corp.</t>
  </si>
  <si>
    <t>FOLIOfn Investments, Inc.</t>
  </si>
  <si>
    <t>Foothills Securities, Inc.</t>
  </si>
  <si>
    <t>FSC Securities Corp.</t>
  </si>
  <si>
    <t>Geneos Wealth Management, Inc.</t>
  </si>
  <si>
    <t>Genworth Financial Trust Co.</t>
  </si>
  <si>
    <t>Girard Securities, Inc.</t>
  </si>
  <si>
    <t>GreatBanc Trust Co.</t>
  </si>
  <si>
    <t>H. Beck, Inc.</t>
  </si>
  <si>
    <t>H.D. Vest Financial Services, Inc.</t>
  </si>
  <si>
    <t>Hartford Financial Services Group, Inc.</t>
  </si>
  <si>
    <t>HBW Advisory Services, LLC</t>
  </si>
  <si>
    <t>Hightower Securities, LLC</t>
  </si>
  <si>
    <t>Horner, Townsend &amp; Kent, Inc.</t>
  </si>
  <si>
    <t>Independent Financial Group, LLC</t>
  </si>
  <si>
    <t>ING Financial Partners, Inc.</t>
  </si>
  <si>
    <t>INVEST Financial Corp.</t>
  </si>
  <si>
    <t>Investacorp, Inc.</t>
  </si>
  <si>
    <t>Investment Architects, Inc.</t>
  </si>
  <si>
    <t>Investment Centers of America</t>
  </si>
  <si>
    <t>Investment Professional, Inc.</t>
  </si>
  <si>
    <t>Investors Capital Corp.</t>
  </si>
  <si>
    <t>J.P. Morgan Chase &amp; Co.</t>
  </si>
  <si>
    <t>J.W. Cole Financial, Inc.</t>
  </si>
  <si>
    <t>Kestra Financial, Inc.</t>
  </si>
  <si>
    <t>KMS Financial Services, Inc.</t>
  </si>
  <si>
    <t>Kovacks Securities, Inc.</t>
  </si>
  <si>
    <t>LaSalle Street Securities, LLC</t>
  </si>
  <si>
    <t>Leigh Baldwin &amp; Co., LLC</t>
  </si>
  <si>
    <t>Lincoln National Corp.</t>
  </si>
  <si>
    <t>Loring Ward Securities, Inc.</t>
  </si>
  <si>
    <t>LPL Financial</t>
  </si>
  <si>
    <t>M Holdings Securities, Inc.</t>
  </si>
  <si>
    <t>Madison Avenue Securities, Inc.</t>
  </si>
  <si>
    <t>Mason Securities, Inc.</t>
  </si>
  <si>
    <t>MassMutual Financial Group</t>
  </si>
  <si>
    <t>McClurg Capital Corp.</t>
  </si>
  <si>
    <t>Merril Lynch &amp; Co., Inc.</t>
  </si>
  <si>
    <t>MetLife Securities, Inc.</t>
  </si>
  <si>
    <t>Mid Atlantic Capital Corp.</t>
  </si>
  <si>
    <t>Midland National Life Insurance Company</t>
  </si>
  <si>
    <t>MML Investors Services, LLC</t>
  </si>
  <si>
    <t>Money Concepts Capital Corp.</t>
  </si>
  <si>
    <t>Morgan Stanley Smith Barney, LLC</t>
  </si>
  <si>
    <t>Mutual of Omaha Investor Services, Inc.</t>
  </si>
  <si>
    <t>Mutual Securities, Inc.</t>
  </si>
  <si>
    <t>National Financial Partners Corp.</t>
  </si>
  <si>
    <t>National Financial Services, LLC</t>
  </si>
  <si>
    <t>National Indpendent Trust Co.</t>
  </si>
  <si>
    <t>National Planning Corp.</t>
  </si>
  <si>
    <t>National Securities Corp.</t>
  </si>
  <si>
    <t>Nations Financial Group, Inc.</t>
  </si>
  <si>
    <t>Nationwide Mutual Insurance Company</t>
  </si>
  <si>
    <t>NBC Securities, Inc.</t>
  </si>
  <si>
    <t>New England Financial Group</t>
  </si>
  <si>
    <t>New England Securities Corp.</t>
  </si>
  <si>
    <t>New York Life Securities, LLC</t>
  </si>
  <si>
    <t>NEXT Financial Group, Inc.</t>
  </si>
  <si>
    <t>Northwestern Mutual Investment Services, LLC</t>
  </si>
  <si>
    <t>Northwestern Mutual Wealth Management Co.</t>
  </si>
  <si>
    <t>NPB Financial Group, LLC</t>
  </si>
  <si>
    <t>Ohio National Equity Sales Co.</t>
  </si>
  <si>
    <t>OMNI Investment Advisors, Inc.</t>
  </si>
  <si>
    <t>Park Avenue Securities, LLC</t>
  </si>
  <si>
    <t>Parkland Securities, LLC</t>
  </si>
  <si>
    <t>Partnervest Financial Group, LLC</t>
  </si>
  <si>
    <t>Pentegra Retirement Services</t>
  </si>
  <si>
    <t>Pershing, LLC</t>
  </si>
  <si>
    <t>PlanMember Securities Corp.</t>
  </si>
  <si>
    <t>ProEquities, Inc.</t>
  </si>
  <si>
    <t>Prospera Financial Services, Inc.</t>
  </si>
  <si>
    <t>Protected Investors of America, Inc.</t>
  </si>
  <si>
    <t>Pruco Securities, LLC</t>
  </si>
  <si>
    <t>Purshe Kaplan Sterling Investments</t>
  </si>
  <si>
    <t>Questar Capital Corp.</t>
  </si>
  <si>
    <t>Raymond James &amp; Associates, Inc.</t>
  </si>
  <si>
    <t>RBC Dominion Securities, Inc.</t>
  </si>
  <si>
    <t>RBC Wealth Management</t>
  </si>
  <si>
    <t>Reliance Worldwide Investment, LLC</t>
  </si>
  <si>
    <t>Royal Alliance Associates, Inc.</t>
  </si>
  <si>
    <t>SagePoint Financial, Inc.</t>
  </si>
  <si>
    <t>Sammons Securities Company, LLC</t>
  </si>
  <si>
    <t>SCF Securities,  Inc.</t>
  </si>
  <si>
    <t>Scottrade, Inc.</t>
  </si>
  <si>
    <t>Securian Financial Group, Inc.</t>
  </si>
  <si>
    <t>Securities America, Inc.</t>
  </si>
  <si>
    <t>Securities Management and Research, Inc.</t>
  </si>
  <si>
    <t>Securities Service Network, Inc.</t>
  </si>
  <si>
    <t>SEI Investment Co.</t>
  </si>
  <si>
    <t>Shareholders Service Group, Inc.</t>
  </si>
  <si>
    <t>Sigma Financial Corp.</t>
  </si>
  <si>
    <t>Signator Investors, Inc.</t>
  </si>
  <si>
    <t>SII Investments, Inc.</t>
  </si>
  <si>
    <t>Silver Oak Securities, Inc.</t>
  </si>
  <si>
    <t>Snowden Account Services, Inc.</t>
  </si>
  <si>
    <t>Southeast Investments, N.C., Inc.</t>
  </si>
  <si>
    <t>Spire Securities, LLC</t>
  </si>
  <si>
    <t>State Street Corp.</t>
  </si>
  <si>
    <t>Sterne Agee Group, Inc.</t>
  </si>
  <si>
    <t>Stonehurst Securities, Inc.</t>
  </si>
  <si>
    <t>Summit Alliance Financial, LLP</t>
  </si>
  <si>
    <t>Summit Brokerage Services, Inc.</t>
  </si>
  <si>
    <t>Sunbelt Securities, Inc.</t>
  </si>
  <si>
    <t>SWS Financial Services, Inc.</t>
  </si>
  <si>
    <t>Symetra Securities, Inc.</t>
  </si>
  <si>
    <t>T.S. Phillips Investments, Inc.</t>
  </si>
  <si>
    <t>TD Ameritrade, Inc.</t>
  </si>
  <si>
    <t>Tomorrow's Financial Services, Inc.</t>
  </si>
  <si>
    <t>The Investment Center, Inc.</t>
  </si>
  <si>
    <t>The Leaders Group, Inc.</t>
  </si>
  <si>
    <t>The Strategic Financial Alliance, Inc.</t>
  </si>
  <si>
    <t>TIAA-CREF Individual &amp; Institutional Services, LLC</t>
  </si>
  <si>
    <t>Trade-PMR, Inc.</t>
  </si>
  <si>
    <t>Transamerica Financial Advisors, Inc.</t>
  </si>
  <si>
    <t>Triad Advisors, Inc.</t>
  </si>
  <si>
    <t>Trust Company of America</t>
  </si>
  <si>
    <t>U.S. Bancorp</t>
  </si>
  <si>
    <t>UBS Financial Services, Inc.</t>
  </si>
  <si>
    <t>URL Insurance Group</t>
  </si>
  <si>
    <t>USA Financial</t>
  </si>
  <si>
    <t>Valmark Securities, Inc.</t>
  </si>
  <si>
    <t>Vision Brokerage Services, LLC</t>
  </si>
  <si>
    <t>Vorpahl Wing Securities, Inc.</t>
  </si>
  <si>
    <t>Voya Financial Advisors, Inc.</t>
  </si>
  <si>
    <t>VSR Financial Services, Inc.</t>
  </si>
  <si>
    <t>Waddell &amp; Reed Financial, Inc.</t>
  </si>
  <si>
    <t>Wall Street Financial Group, Inc.</t>
  </si>
  <si>
    <t>Walnut Street Securities, Inc.</t>
  </si>
  <si>
    <t>Waterstone Financial Group, Inc.</t>
  </si>
  <si>
    <t>Western International Securities, Inc.</t>
  </si>
  <si>
    <t>Westminster Financial Companies</t>
  </si>
  <si>
    <t>Westport Resources Investment Services, Inc.</t>
  </si>
  <si>
    <t>Williams Investments, Inc.</t>
  </si>
  <si>
    <t>Woodbury Financial Services, Inc.</t>
  </si>
  <si>
    <t>World Equity Group</t>
  </si>
  <si>
    <t>Wunderlich Securities, Inc.</t>
  </si>
  <si>
    <t>Percentage ownership of Company:</t>
  </si>
  <si>
    <t>Wells Fargo Advisors Financial Network</t>
  </si>
  <si>
    <t>Owner's Aggregates</t>
  </si>
  <si>
    <r>
      <t xml:space="preserve">(*Gross Revenue is defined as all revenue generated by the subject book </t>
    </r>
    <r>
      <rPr>
        <u/>
        <sz val="10"/>
        <color theme="1"/>
        <rFont val="Arial"/>
        <family val="2"/>
      </rPr>
      <t>before any expenses, BD overrides, BD/Custodial fees, and ticket charges.  If you are affiliated with a Broker-Dealer, Gross Revenue is your GDC, not the Gross Revenue reported on your 1099 Tax Form)</t>
    </r>
  </si>
  <si>
    <t>Lic</t>
  </si>
  <si>
    <t>Desig</t>
  </si>
  <si>
    <t>Ins</t>
  </si>
  <si>
    <t>Both</t>
  </si>
  <si>
    <t>Fidelity Institutional Wealth Services</t>
  </si>
  <si>
    <t>Charles Schwab &amp; Co., Inc.</t>
  </si>
  <si>
    <t>Partnership</t>
  </si>
  <si>
    <t>Broker Dealer and/or Custodian(s):</t>
  </si>
  <si>
    <t xml:space="preserve">    Other(s):</t>
  </si>
  <si>
    <t>Please explain:</t>
  </si>
  <si>
    <t xml:space="preserve"> by FP Transitions, LLC. All rights reserved. Printed in the United States of America. Except as permitted under the United States Copyright Act of 1976, no part of this publication may be reproduced or distributed in any form or by any means, or stored in a data base or retrieval system, without the prior written permission of the publisher. Please contact FP Transitions, LLC, at 1.800.934.3303 for distribution requests.</t>
  </si>
  <si>
    <t>Copyright 1999-</t>
  </si>
  <si>
    <t>Personal Information - Owner 1</t>
  </si>
  <si>
    <t>Personal Information - Owner 2</t>
  </si>
  <si>
    <t>Personal Information - Owner 3</t>
  </si>
  <si>
    <t>Personal Information - Owner 4</t>
  </si>
  <si>
    <t>Personal Information - Owner 5</t>
  </si>
  <si>
    <t>EMS VALUATION QUESTIONNAIRE</t>
  </si>
  <si>
    <t>13)</t>
  </si>
  <si>
    <r>
      <rPr>
        <b/>
        <sz val="8.5"/>
        <color theme="1"/>
        <rFont val="Verdana"/>
        <family val="2"/>
      </rPr>
      <t>Authorization to Release Information.</t>
    </r>
    <r>
      <rPr>
        <i/>
        <sz val="8.5"/>
        <color theme="1"/>
        <rFont val="Verdana"/>
        <family val="2"/>
      </rPr>
      <t xml:space="preserve"> </t>
    </r>
    <r>
      <rPr>
        <sz val="8.5"/>
        <color theme="1"/>
        <rFont val="Verdana"/>
        <family val="2"/>
      </rPr>
      <t>Without waiving any of the terms of the Confidentiality clause herein, you give us permission to send a copy of the CVR and/or the information and data used in the development of the CVR to the following individuals and entities, upon your or their request:</t>
    </r>
  </si>
  <si>
    <t xml:space="preserve">The Fee Assets figure totals more than the Total Assets. </t>
  </si>
  <si>
    <t>Age 30 &amp; Under:</t>
  </si>
  <si>
    <t>Once you have completed this questionnaire, please email a copy to FP Transitions at Valuations@FPTransitions.com and a customer service representative will contact you. If you have questions at any time on filling this form out, please call 800.934.3303 and we will answer any questions you may have.</t>
  </si>
  <si>
    <t>Variable Annuities:</t>
  </si>
  <si>
    <t>10.  Do you have a website:</t>
  </si>
  <si>
    <t>11.  Website address:</t>
  </si>
  <si>
    <t>12.  Do you have an IT manager/dedicated IT staff:</t>
  </si>
  <si>
    <t>13.  Billing management software used:</t>
  </si>
  <si>
    <t>14.  Customer Relationship Management system:</t>
  </si>
  <si>
    <t>15.  Portfolio management system:</t>
  </si>
  <si>
    <t>16.  Trailing 12 months Gross Revenue*:</t>
  </si>
  <si>
    <t>17.  T12 time period (MM/DD/YY):</t>
  </si>
  <si>
    <t>26.  Number of households (HH):</t>
  </si>
  <si>
    <t>27.  Number of fee households:</t>
  </si>
  <si>
    <t>28.  Number of HH related to practice owner(s):</t>
  </si>
  <si>
    <t>29.  Average household tenure in years:</t>
  </si>
  <si>
    <t>30.  Household Growth</t>
  </si>
  <si>
    <t>31.  Household Demographic Information</t>
  </si>
  <si>
    <t>32.  Percentage of revenue generated by this group:</t>
  </si>
  <si>
    <t>33.  Average age of this group:</t>
  </si>
  <si>
    <t>34.  Average tenure of this group:</t>
  </si>
  <si>
    <t>35.  Do you engage in multi-generational planning:</t>
  </si>
  <si>
    <t>36.  If yes what % of your assets are in these family groups:</t>
  </si>
  <si>
    <t>37.  Are there any death benefits held by these HH:</t>
  </si>
  <si>
    <t>38.  If yes, what is the dollar value of the death benefits:</t>
  </si>
  <si>
    <t>39.  Number of Partners/Owners in Practice:</t>
  </si>
  <si>
    <t>40.  What is their percentage ownership:</t>
  </si>
  <si>
    <t>41.  Number of total (non-owner) employees:</t>
  </si>
  <si>
    <t>42.  Number of professional/licensed (non-owner) employees:</t>
  </si>
  <si>
    <t>43.  Number of employees remaining post sale:</t>
  </si>
  <si>
    <t>45.  Established referral channels (Y/N):</t>
  </si>
  <si>
    <t>49. Advertising &amp; Marketing (last 12 months):</t>
  </si>
  <si>
    <t>50. Payroll expense (last 12 months):</t>
  </si>
  <si>
    <t>51. Referral fees paid:</t>
  </si>
  <si>
    <t>52. Are the referral fees to be paid into perpetuity:</t>
  </si>
  <si>
    <t>53. Occupancy cost per year (last 12 months):</t>
  </si>
  <si>
    <t>54. Leased equipment cost per year (last 12 months):</t>
  </si>
  <si>
    <t>55. Technology (last 12 months):</t>
  </si>
  <si>
    <t>56. Travel &amp; Entertainment (last 12 months):</t>
  </si>
  <si>
    <t>57. All other overhead expenses (last 12 months):</t>
  </si>
  <si>
    <t>58. Approximate percentage of owner’s time spent on the following activities in an average week:</t>
  </si>
  <si>
    <t>59. Percentage of households met with in person, contacted via telephone, and overall contact by someone in your firm (each column should total 100%):</t>
  </si>
  <si>
    <t>60.  When you meet with HH in person, where do you meet them:</t>
  </si>
  <si>
    <t>1.  Enter owner(s) name(s):</t>
  </si>
  <si>
    <t>2.  Enter company name:</t>
  </si>
  <si>
    <t>3.  Form of ownership:</t>
  </si>
  <si>
    <t>4.  Name(s) of Broker-Dealer/Custodian(s):</t>
  </si>
  <si>
    <t>5.  Broker-Dealer Override:</t>
  </si>
  <si>
    <t>6.  Total Broker-Dealer/Custodian Fees*:</t>
  </si>
  <si>
    <r>
      <t>7.  Type of practice (</t>
    </r>
    <r>
      <rPr>
        <sz val="10"/>
        <color theme="1"/>
        <rFont val="Arial"/>
        <family val="2"/>
      </rPr>
      <t>check all that apply</t>
    </r>
    <r>
      <rPr>
        <sz val="11"/>
        <color theme="1"/>
        <rFont val="Arial"/>
        <family val="2"/>
      </rPr>
      <t>):</t>
    </r>
  </si>
  <si>
    <t xml:space="preserve">8.  Errors &amp; Omissions insurance carried? </t>
  </si>
  <si>
    <t>9.  Niche business:</t>
  </si>
  <si>
    <t>24.  Total Assets:</t>
  </si>
  <si>
    <t>25.  Total Fee Assets:</t>
  </si>
  <si>
    <t>44.  Previous/Pending Regulatory/Civil Action (Y/N):</t>
  </si>
  <si>
    <t>46.  Would you only sell to a buyer within your BD?</t>
  </si>
  <si>
    <t>47.  Do you have a formal, written Generational Succession</t>
  </si>
  <si>
    <t xml:space="preserve">   plan in place?</t>
  </si>
  <si>
    <t xml:space="preserve">48.  Do you have a formal, written Death/Disability plan </t>
  </si>
  <si>
    <t xml:space="preserve">   (buy-sell or shareholders’ agreement) in place? </t>
  </si>
  <si>
    <t>61.  Total number of office locations:</t>
  </si>
  <si>
    <t>62.  Name of Cities where offices are located:</t>
  </si>
  <si>
    <t>63.  States where offices are located (i.e. CA, OR, MA):</t>
  </si>
  <si>
    <t>64.  If nationally, percentage of HH located outside of state:</t>
  </si>
  <si>
    <t>65.  Number of different states:</t>
  </si>
  <si>
    <t>66.  Describe your firm (include any aspects that are unique and/or specific to your practice):</t>
  </si>
  <si>
    <t>67.  What is the purpose of the valuation:</t>
  </si>
  <si>
    <t>68.  General Comments:</t>
  </si>
  <si>
    <t>69.  Date of Completion:</t>
  </si>
  <si>
    <t>70.  Questionnaire Completed By:</t>
  </si>
  <si>
    <t>71.  Person to contact for questions:</t>
  </si>
  <si>
    <t>Surrender Period (VA/Fixed)</t>
  </si>
  <si>
    <t>Surrender Period (VA)</t>
  </si>
  <si>
    <t>Surrender Period (Fixed)</t>
  </si>
  <si>
    <t>Version 24</t>
  </si>
  <si>
    <t>18.  2019 Gross Revenue*:</t>
  </si>
  <si>
    <t>19.  2018 Gross Revenue*:</t>
  </si>
  <si>
    <t>20.  2017 Gross Revenue*:</t>
  </si>
  <si>
    <t>21.  2016 Gross Revenue*:</t>
  </si>
  <si>
    <t>22.  2015 Gross Revenue*:</t>
  </si>
  <si>
    <t>23.  2014 Gross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</si>
</sst>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40">
    <font>
      <sz val="11"/>
      <color theme="1"/>
      <name val="Calibri"/>
      <family val="2"/>
      <scheme val="minor"/>
    </font>
    <font>
      <sz val="12"/>
      <color theme="1"/>
      <name val="Arial"/>
      <family val="2"/>
    </font>
    <font>
      <b/>
      <sz val="14"/>
      <color theme="0"/>
      <name val="Calibri"/>
      <family val="2"/>
      <scheme val="minor"/>
    </font>
    <font>
      <sz val="11"/>
      <color theme="1"/>
      <name val="Calibri"/>
      <family val="2"/>
    </font>
    <font>
      <b/>
      <sz val="19"/>
      <color rgb="FF1F497D"/>
      <name val="Verdana"/>
      <family val="2"/>
    </font>
    <font>
      <b/>
      <sz val="9"/>
      <color theme="1"/>
      <name val="Verdana"/>
      <family val="2"/>
    </font>
    <font>
      <b/>
      <sz val="12"/>
      <color theme="1"/>
      <name val="Times New Roman"/>
      <family val="1"/>
    </font>
    <font>
      <sz val="9"/>
      <color theme="1"/>
      <name val="Verdana"/>
      <family val="2"/>
    </font>
    <font>
      <b/>
      <u/>
      <sz val="10"/>
      <color rgb="FF165788"/>
      <name val="Verdana"/>
      <family val="2"/>
    </font>
    <font>
      <sz val="10"/>
      <name val="Bitstream Vera Sans"/>
      <family val="2"/>
    </font>
    <font>
      <sz val="9"/>
      <name val="Verdana"/>
      <family val="2"/>
    </font>
    <font>
      <b/>
      <sz val="11"/>
      <color theme="0"/>
      <name val="Arial"/>
      <family val="2"/>
    </font>
    <font>
      <sz val="11"/>
      <color theme="1"/>
      <name val="Arial"/>
      <family val="2"/>
    </font>
    <font>
      <sz val="10"/>
      <color theme="1"/>
      <name val="Arial"/>
      <family val="2"/>
    </font>
    <font>
      <b/>
      <sz val="11"/>
      <color rgb="FF000000"/>
      <name val="Arial"/>
      <family val="2"/>
    </font>
    <font>
      <sz val="9"/>
      <color theme="1"/>
      <name val="Arial"/>
      <family val="2"/>
    </font>
    <font>
      <b/>
      <sz val="10"/>
      <color theme="1"/>
      <name val="Arial"/>
      <family val="2"/>
    </font>
    <font>
      <sz val="10"/>
      <color theme="1"/>
      <name val="Calibri"/>
      <family val="2"/>
      <scheme val="minor"/>
    </font>
    <font>
      <sz val="10"/>
      <color theme="0"/>
      <name val="Calibri"/>
      <family val="2"/>
      <scheme val="minor"/>
    </font>
    <font>
      <sz val="8"/>
      <color rgb="FF000000"/>
      <name val="Segoe UI"/>
      <family val="2"/>
    </font>
    <font>
      <sz val="8"/>
      <color theme="1"/>
      <name val="Arial"/>
      <family val="2"/>
    </font>
    <font>
      <sz val="11"/>
      <color theme="1"/>
      <name val="Calibri"/>
      <family val="2"/>
      <scheme val="minor"/>
    </font>
    <font>
      <sz val="10"/>
      <name val="Arial"/>
      <family val="2"/>
    </font>
    <font>
      <b/>
      <sz val="12"/>
      <color theme="1"/>
      <name val="Arial"/>
      <family val="2"/>
    </font>
    <font>
      <u/>
      <sz val="11"/>
      <color theme="10"/>
      <name val="Calibri"/>
      <family val="2"/>
      <scheme val="minor"/>
    </font>
    <font>
      <sz val="12"/>
      <color theme="1"/>
      <name val="Calibri"/>
      <family val="2"/>
      <scheme val="minor"/>
    </font>
    <font>
      <sz val="16"/>
      <color theme="1"/>
      <name val="Calibri"/>
      <family val="2"/>
      <scheme val="minor"/>
    </font>
    <font>
      <b/>
      <sz val="12"/>
      <color theme="0" tint="-0.499984740745262"/>
      <name val="Calibri Light"/>
      <family val="2"/>
      <scheme val="major"/>
    </font>
    <font>
      <sz val="12"/>
      <color theme="0" tint="-0.499984740745262"/>
      <name val="Calibri Light"/>
      <family val="2"/>
      <scheme val="major"/>
    </font>
    <font>
      <sz val="8.5"/>
      <color theme="1"/>
      <name val="Verdana"/>
      <family val="2"/>
    </font>
    <font>
      <sz val="8.5"/>
      <color rgb="FF000000"/>
      <name val="Verdana"/>
      <family val="2"/>
    </font>
    <font>
      <b/>
      <sz val="8.5"/>
      <color theme="1"/>
      <name val="Calibri"/>
      <family val="2"/>
      <scheme val="minor"/>
    </font>
    <font>
      <b/>
      <sz val="8.5"/>
      <color theme="1"/>
      <name val="Verdana"/>
      <family val="2"/>
    </font>
    <font>
      <sz val="11"/>
      <name val="Calibri"/>
      <family val="2"/>
      <scheme val="minor"/>
    </font>
    <font>
      <sz val="8.5"/>
      <name val="Calibri"/>
      <family val="2"/>
      <scheme val="minor"/>
    </font>
    <font>
      <b/>
      <sz val="14"/>
      <color theme="1"/>
      <name val="Calibri"/>
      <family val="2"/>
      <scheme val="minor"/>
    </font>
    <font>
      <sz val="10"/>
      <color rgb="FFFF0000"/>
      <name val="Calibri"/>
      <family val="2"/>
      <scheme val="minor"/>
    </font>
    <font>
      <u/>
      <sz val="10"/>
      <color theme="1"/>
      <name val="Arial"/>
      <family val="2"/>
    </font>
    <font>
      <sz val="11"/>
      <color theme="0"/>
      <name val="Arial"/>
      <family val="2"/>
    </font>
    <font>
      <i/>
      <sz val="8.5"/>
      <color theme="1"/>
      <name val="Verdana"/>
      <family val="2"/>
    </font>
  </fonts>
  <fills count="5">
    <fill>
      <patternFill patternType="none"/>
    </fill>
    <fill>
      <patternFill patternType="gray125"/>
    </fill>
    <fill>
      <patternFill patternType="solid">
        <fgColor theme="0"/>
        <bgColor indexed="64"/>
      </patternFill>
    </fill>
    <fill>
      <patternFill patternType="solid">
        <fgColor rgb="FF165788"/>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rgb="FF165788"/>
      </top>
      <bottom/>
      <diagonal/>
    </border>
    <border>
      <left/>
      <right/>
      <top/>
      <bottom style="medium">
        <color rgb="FF165788"/>
      </bottom>
      <diagonal/>
    </border>
  </borders>
  <cellStyleXfs count="4">
    <xf numFmtId="0" fontId="0" fillId="0" borderId="0"/>
    <xf numFmtId="0" fontId="9" fillId="0" borderId="0"/>
    <xf numFmtId="0" fontId="9" fillId="0" borderId="0"/>
    <xf numFmtId="0" fontId="24" fillId="0" borderId="0" applyNumberFormat="0" applyFill="0" applyBorder="0" applyAlignment="0" applyProtection="0"/>
  </cellStyleXfs>
  <cellXfs count="193">
    <xf numFmtId="0" fontId="0" fillId="0" borderId="0" xfId="0"/>
    <xf numFmtId="0" fontId="1" fillId="2" borderId="0" xfId="0" applyFont="1" applyFill="1" applyAlignment="1" applyProtection="1">
      <alignment horizontal="justify" vertical="center"/>
    </xf>
    <xf numFmtId="0" fontId="0" fillId="2" borderId="0" xfId="0" applyFill="1" applyProtection="1"/>
    <xf numFmtId="0" fontId="2" fillId="2" borderId="0" xfId="0" applyFont="1" applyFill="1" applyAlignment="1" applyProtection="1">
      <alignment vertical="center"/>
    </xf>
    <xf numFmtId="0" fontId="3" fillId="2" borderId="0" xfId="0" applyFont="1" applyFill="1" applyAlignment="1" applyProtection="1">
      <alignment horizontal="center" vertical="center"/>
    </xf>
    <xf numFmtId="0" fontId="4" fillId="2" borderId="0" xfId="0" applyFont="1" applyFill="1" applyAlignment="1" applyProtection="1">
      <alignment vertical="center"/>
    </xf>
    <xf numFmtId="0" fontId="4" fillId="2" borderId="0" xfId="0" applyFont="1" applyFill="1" applyAlignment="1" applyProtection="1">
      <alignment horizontal="left" vertical="center"/>
    </xf>
    <xf numFmtId="0" fontId="5" fillId="2" borderId="0" xfId="0" applyFont="1" applyFill="1" applyAlignment="1" applyProtection="1">
      <alignment horizontal="left" vertical="center" indent="1"/>
    </xf>
    <xf numFmtId="0" fontId="6" fillId="2" borderId="0" xfId="0" applyFont="1" applyFill="1" applyAlignment="1" applyProtection="1">
      <alignment horizontal="left" vertical="center" indent="15"/>
    </xf>
    <xf numFmtId="0" fontId="7" fillId="2" borderId="0" xfId="0" applyFont="1" applyFill="1" applyAlignment="1" applyProtection="1">
      <alignment vertical="center"/>
    </xf>
    <xf numFmtId="0" fontId="8" fillId="2" borderId="0" xfId="0" applyFont="1" applyFill="1" applyAlignment="1" applyProtection="1">
      <alignment vertical="center"/>
    </xf>
    <xf numFmtId="0" fontId="7" fillId="2" borderId="0" xfId="0" applyFont="1" applyFill="1" applyAlignment="1" applyProtection="1">
      <alignment vertical="justify" wrapText="1"/>
    </xf>
    <xf numFmtId="0" fontId="0" fillId="2" borderId="0" xfId="0" applyFill="1"/>
    <xf numFmtId="0" fontId="12" fillId="2" borderId="0" xfId="0" applyFont="1" applyFill="1" applyAlignment="1">
      <alignment horizontal="left" vertical="center" indent="3"/>
    </xf>
    <xf numFmtId="0" fontId="0" fillId="2" borderId="0" xfId="0" applyFill="1" applyAlignment="1">
      <alignment horizontal="left" vertical="center" indent="3"/>
    </xf>
    <xf numFmtId="0" fontId="12" fillId="2" borderId="0" xfId="0" applyFont="1" applyFill="1" applyAlignment="1">
      <alignment horizontal="left" indent="3"/>
    </xf>
    <xf numFmtId="0" fontId="13" fillId="2" borderId="0" xfId="0" applyFont="1" applyFill="1" applyAlignment="1">
      <alignment horizontal="left" vertical="center" indent="3"/>
    </xf>
    <xf numFmtId="0" fontId="17" fillId="2" borderId="0" xfId="0" applyFont="1" applyFill="1" applyAlignment="1">
      <alignment horizontal="left" vertical="center" indent="3"/>
    </xf>
    <xf numFmtId="0" fontId="13" fillId="2" borderId="3" xfId="0" applyFont="1" applyFill="1" applyBorder="1" applyAlignment="1">
      <alignment horizontal="left" indent="3"/>
    </xf>
    <xf numFmtId="0" fontId="13" fillId="2" borderId="3" xfId="0" applyFont="1" applyFill="1" applyBorder="1"/>
    <xf numFmtId="0" fontId="13" fillId="2" borderId="0" xfId="0" applyFont="1" applyFill="1" applyBorder="1" applyProtection="1">
      <protection hidden="1"/>
    </xf>
    <xf numFmtId="0" fontId="13" fillId="2" borderId="0" xfId="0" applyFont="1" applyFill="1" applyBorder="1" applyAlignment="1">
      <alignment horizontal="left" indent="3"/>
    </xf>
    <xf numFmtId="0" fontId="13" fillId="2" borderId="0" xfId="0" applyFont="1" applyFill="1"/>
    <xf numFmtId="0" fontId="16" fillId="2" borderId="0" xfId="0" applyFont="1" applyFill="1" applyBorder="1"/>
    <xf numFmtId="0" fontId="13" fillId="2" borderId="0" xfId="0" applyFont="1" applyFill="1" applyAlignment="1">
      <alignment horizontal="left" vertical="center"/>
    </xf>
    <xf numFmtId="0" fontId="13" fillId="2" borderId="0" xfId="0" applyFont="1" applyFill="1" applyAlignment="1">
      <alignment vertical="center"/>
    </xf>
    <xf numFmtId="0" fontId="17" fillId="2" borderId="0" xfId="0" applyFont="1" applyFill="1"/>
    <xf numFmtId="0" fontId="17" fillId="2" borderId="0" xfId="0" applyFont="1" applyFill="1" applyAlignment="1"/>
    <xf numFmtId="0" fontId="16" fillId="2" borderId="0" xfId="0" applyFont="1" applyFill="1" applyBorder="1" applyAlignment="1">
      <alignment horizontal="left"/>
    </xf>
    <xf numFmtId="0" fontId="18" fillId="2" borderId="0" xfId="0" applyFont="1" applyFill="1"/>
    <xf numFmtId="9" fontId="16" fillId="2" borderId="3" xfId="0" applyNumberFormat="1" applyFont="1" applyFill="1" applyBorder="1" applyAlignment="1" applyProtection="1">
      <alignment horizontal="center"/>
      <protection hidden="1"/>
    </xf>
    <xf numFmtId="0" fontId="16" fillId="2" borderId="0" xfId="0" applyFont="1" applyFill="1" applyAlignment="1">
      <alignment vertical="center"/>
    </xf>
    <xf numFmtId="0" fontId="13" fillId="2" borderId="0" xfId="0" applyFont="1" applyFill="1" applyAlignment="1" applyProtection="1">
      <alignment horizontal="left" vertical="center"/>
      <protection hidden="1"/>
    </xf>
    <xf numFmtId="0" fontId="0" fillId="2" borderId="0" xfId="0" applyFill="1" applyAlignment="1">
      <alignment vertical="center"/>
    </xf>
    <xf numFmtId="0" fontId="12" fillId="2" borderId="0" xfId="0" applyFont="1" applyFill="1" applyAlignment="1">
      <alignment vertical="center"/>
    </xf>
    <xf numFmtId="0" fontId="15" fillId="2" borderId="0" xfId="0" applyFont="1" applyFill="1" applyAlignment="1">
      <alignment horizontal="center"/>
    </xf>
    <xf numFmtId="0" fontId="15" fillId="2" borderId="0" xfId="0" applyFont="1" applyFill="1"/>
    <xf numFmtId="0" fontId="15" fillId="2" borderId="0" xfId="0" applyFont="1" applyFill="1" applyAlignment="1"/>
    <xf numFmtId="0" fontId="20" fillId="2" borderId="0" xfId="0" applyFont="1" applyFill="1" applyAlignment="1">
      <alignment vertical="center"/>
    </xf>
    <xf numFmtId="0" fontId="17" fillId="2" borderId="0" xfId="0" applyFont="1" applyFill="1" applyAlignment="1">
      <alignment horizontal="center"/>
    </xf>
    <xf numFmtId="0" fontId="22" fillId="0" borderId="0" xfId="2" applyFont="1" applyAlignment="1">
      <alignment vertical="center"/>
    </xf>
    <xf numFmtId="0" fontId="22" fillId="0" borderId="0" xfId="2" applyFont="1" applyFill="1" applyAlignment="1">
      <alignment vertical="center"/>
    </xf>
    <xf numFmtId="164" fontId="0" fillId="2" borderId="0" xfId="0" applyNumberFormat="1" applyFill="1" applyAlignment="1">
      <alignment horizontal="left" vertical="center" indent="3"/>
    </xf>
    <xf numFmtId="0" fontId="12" fillId="2" borderId="0" xfId="0" applyFont="1" applyFill="1" applyAlignment="1">
      <alignment horizontal="left" vertical="center" indent="1"/>
    </xf>
    <xf numFmtId="0" fontId="12" fillId="2" borderId="0" xfId="0" applyFont="1" applyFill="1"/>
    <xf numFmtId="9" fontId="16" fillId="2" borderId="3" xfId="0" applyNumberFormat="1" applyFont="1" applyFill="1" applyBorder="1" applyAlignment="1" applyProtection="1">
      <alignment horizontal="center" vertical="center"/>
      <protection hidden="1"/>
    </xf>
    <xf numFmtId="9" fontId="16" fillId="2" borderId="0" xfId="0" applyNumberFormat="1" applyFont="1" applyFill="1" applyBorder="1" applyAlignment="1" applyProtection="1">
      <alignment horizontal="center" vertical="center"/>
      <protection hidden="1"/>
    </xf>
    <xf numFmtId="0" fontId="12" fillId="2" borderId="0" xfId="0" applyFont="1" applyFill="1" applyAlignment="1">
      <alignment horizontal="center" vertical="center"/>
    </xf>
    <xf numFmtId="0" fontId="9" fillId="0" borderId="0" xfId="0" applyFont="1" applyBorder="1" applyAlignment="1" applyProtection="1">
      <alignment horizontal="right" vertical="center"/>
    </xf>
    <xf numFmtId="0" fontId="9" fillId="0" borderId="0" xfId="0" applyFont="1" applyBorder="1" applyAlignment="1" applyProtection="1">
      <alignment vertical="center"/>
    </xf>
    <xf numFmtId="0" fontId="0" fillId="0" borderId="0" xfId="0" applyBorder="1" applyAlignment="1" applyProtection="1">
      <alignment horizontal="right" vertical="center"/>
    </xf>
    <xf numFmtId="0" fontId="0" fillId="0" borderId="0" xfId="0" applyBorder="1" applyAlignment="1" applyProtection="1">
      <alignment vertical="center"/>
    </xf>
    <xf numFmtId="0" fontId="13" fillId="2" borderId="0" xfId="0" applyFont="1" applyFill="1" applyAlignment="1">
      <alignment horizontal="right"/>
    </xf>
    <xf numFmtId="0" fontId="0" fillId="2" borderId="0" xfId="0" applyFill="1" applyBorder="1" applyAlignment="1">
      <alignment horizontal="left" vertical="center"/>
    </xf>
    <xf numFmtId="0" fontId="0" fillId="2" borderId="0" xfId="0" applyFill="1" applyBorder="1" applyAlignment="1">
      <alignment horizontal="left" vertical="center" indent="3"/>
    </xf>
    <xf numFmtId="0" fontId="13" fillId="2" borderId="0" xfId="0" applyFont="1" applyFill="1" applyAlignment="1">
      <alignment horizontal="center"/>
    </xf>
    <xf numFmtId="0" fontId="16" fillId="2" borderId="1" xfId="0" applyFont="1" applyFill="1" applyBorder="1"/>
    <xf numFmtId="0" fontId="17" fillId="2" borderId="1" xfId="0" applyFont="1" applyFill="1" applyBorder="1"/>
    <xf numFmtId="0" fontId="15" fillId="2" borderId="0" xfId="0" applyFont="1" applyFill="1" applyAlignment="1">
      <alignment vertical="center"/>
    </xf>
    <xf numFmtId="0" fontId="11" fillId="2" borderId="0" xfId="0" applyFont="1" applyFill="1" applyAlignment="1" applyProtection="1">
      <alignment vertical="center"/>
    </xf>
    <xf numFmtId="0" fontId="15" fillId="0" borderId="0" xfId="0" applyFont="1" applyAlignment="1">
      <alignment horizontal="justify" vertical="center" wrapText="1"/>
    </xf>
    <xf numFmtId="0" fontId="12" fillId="2" borderId="0" xfId="0" applyFont="1" applyFill="1" applyBorder="1" applyAlignment="1">
      <alignment horizontal="left" vertical="center" indent="3"/>
    </xf>
    <xf numFmtId="0" fontId="12" fillId="2" borderId="0" xfId="0" applyFont="1" applyFill="1" applyBorder="1" applyAlignment="1">
      <alignment vertical="center"/>
    </xf>
    <xf numFmtId="0" fontId="0" fillId="2" borderId="1" xfId="0" applyFill="1" applyBorder="1"/>
    <xf numFmtId="0" fontId="0" fillId="2" borderId="0" xfId="0" applyFill="1" applyAlignment="1">
      <alignment horizontal="center" vertical="center"/>
    </xf>
    <xf numFmtId="0" fontId="0" fillId="2" borderId="0" xfId="0" applyFill="1" applyAlignment="1"/>
    <xf numFmtId="0" fontId="26" fillId="2" borderId="0" xfId="0" applyFont="1" applyFill="1"/>
    <xf numFmtId="0" fontId="0" fillId="4" borderId="0" xfId="0" applyFill="1"/>
    <xf numFmtId="0" fontId="0" fillId="0" borderId="0" xfId="0" applyAlignment="1">
      <alignment horizontal="left"/>
    </xf>
    <xf numFmtId="0" fontId="0" fillId="4" borderId="0" xfId="0" applyFill="1" applyAlignment="1">
      <alignment horizontal="center"/>
    </xf>
    <xf numFmtId="0" fontId="30" fillId="2" borderId="0" xfId="0" applyFont="1" applyFill="1" applyAlignment="1">
      <alignment horizontal="right"/>
    </xf>
    <xf numFmtId="0" fontId="31" fillId="2" borderId="0" xfId="0" applyFont="1" applyFill="1" applyAlignment="1">
      <alignment horizontal="right" vertical="top" indent="2"/>
    </xf>
    <xf numFmtId="0" fontId="0" fillId="0" borderId="0" xfId="0" applyAlignment="1">
      <alignment horizontal="center"/>
    </xf>
    <xf numFmtId="14" fontId="0" fillId="0" borderId="0" xfId="0" applyNumberFormat="1"/>
    <xf numFmtId="0" fontId="0" fillId="0" borderId="0" xfId="0" applyNumberFormat="1"/>
    <xf numFmtId="0" fontId="0" fillId="0" borderId="0" xfId="0" applyFill="1"/>
    <xf numFmtId="0" fontId="0" fillId="2" borderId="1" xfId="0" applyFill="1" applyBorder="1" applyAlignment="1">
      <alignment horizontal="center" vertical="center"/>
    </xf>
    <xf numFmtId="0" fontId="17" fillId="2" borderId="0" xfId="0" applyFont="1" applyFill="1" applyAlignment="1">
      <alignment horizontal="center"/>
    </xf>
    <xf numFmtId="0" fontId="9" fillId="0" borderId="0" xfId="0" applyFont="1" applyFill="1" applyBorder="1" applyAlignment="1" applyProtection="1">
      <alignment horizontal="right" vertical="center"/>
    </xf>
    <xf numFmtId="0" fontId="9" fillId="0" borderId="0" xfId="0" applyFont="1" applyFill="1" applyBorder="1" applyAlignment="1" applyProtection="1">
      <alignment vertical="center"/>
    </xf>
    <xf numFmtId="14" fontId="0" fillId="0" borderId="0" xfId="0" applyNumberFormat="1" applyFill="1"/>
    <xf numFmtId="0" fontId="0" fillId="0" borderId="0" xfId="0" applyNumberFormat="1" applyFill="1"/>
    <xf numFmtId="0" fontId="0" fillId="0" borderId="0" xfId="0" applyAlignment="1">
      <alignment horizontal="right"/>
    </xf>
    <xf numFmtId="0" fontId="0" fillId="0" borderId="0" xfId="0" quotePrefix="1"/>
    <xf numFmtId="0" fontId="0" fillId="0" borderId="0" xfId="0" applyFill="1" applyAlignment="1">
      <alignment horizontal="left"/>
    </xf>
    <xf numFmtId="164" fontId="17" fillId="2" borderId="0" xfId="0" applyNumberFormat="1" applyFont="1" applyFill="1" applyBorder="1" applyAlignment="1">
      <alignment horizontal="center" vertical="center"/>
    </xf>
    <xf numFmtId="164" fontId="17" fillId="0" borderId="0" xfId="0" applyNumberFormat="1" applyFont="1" applyFill="1" applyBorder="1" applyAlignment="1">
      <alignment horizontal="center" vertical="center"/>
    </xf>
    <xf numFmtId="0" fontId="13" fillId="2" borderId="0" xfId="0" applyFont="1" applyFill="1" applyAlignment="1">
      <alignment horizontal="left" vertical="center" indent="6"/>
    </xf>
    <xf numFmtId="0" fontId="20" fillId="2" borderId="0" xfId="0" applyFont="1" applyFill="1" applyAlignment="1">
      <alignment horizontal="left" vertical="center" indent="6"/>
    </xf>
    <xf numFmtId="0" fontId="0" fillId="2" borderId="0" xfId="0" applyFill="1" applyAlignment="1">
      <alignment horizontal="left" indent="2"/>
    </xf>
    <xf numFmtId="0" fontId="0" fillId="0" borderId="0" xfId="0" applyFill="1" applyBorder="1"/>
    <xf numFmtId="0" fontId="20" fillId="2" borderId="0" xfId="0" applyFont="1" applyFill="1" applyAlignment="1">
      <alignment horizontal="left" vertical="center" wrapText="1"/>
    </xf>
    <xf numFmtId="0" fontId="0" fillId="4" borderId="0" xfId="0" applyFill="1" applyAlignment="1">
      <alignment horizontal="right"/>
    </xf>
    <xf numFmtId="1" fontId="0" fillId="0" borderId="0" xfId="0" applyNumberFormat="1"/>
    <xf numFmtId="1" fontId="17" fillId="2" borderId="1" xfId="0" applyNumberFormat="1" applyFont="1" applyFill="1" applyBorder="1" applyAlignment="1" applyProtection="1">
      <alignment horizontal="center" vertical="center"/>
      <protection locked="0"/>
    </xf>
    <xf numFmtId="9" fontId="17" fillId="2" borderId="1" xfId="0" applyNumberFormat="1" applyFont="1" applyFill="1" applyBorder="1" applyAlignment="1" applyProtection="1">
      <alignment horizontal="center"/>
      <protection locked="0"/>
    </xf>
    <xf numFmtId="9" fontId="0" fillId="2" borderId="1" xfId="0" applyNumberFormat="1" applyFont="1" applyFill="1" applyBorder="1" applyAlignment="1" applyProtection="1">
      <alignment horizontal="center" vertical="center"/>
      <protection locked="0"/>
    </xf>
    <xf numFmtId="0" fontId="12" fillId="2" borderId="0" xfId="0" applyFont="1" applyFill="1" applyAlignment="1">
      <alignment horizontal="left" vertical="center" indent="2"/>
    </xf>
    <xf numFmtId="0" fontId="0" fillId="2" borderId="0" xfId="0" applyFill="1" applyBorder="1"/>
    <xf numFmtId="0" fontId="38" fillId="2" borderId="0" xfId="0" applyFont="1" applyFill="1" applyAlignment="1">
      <alignment horizontal="left" vertical="center" indent="3"/>
    </xf>
    <xf numFmtId="0" fontId="0" fillId="2" borderId="0" xfId="0" applyFill="1" applyBorder="1" applyAlignment="1" applyProtection="1">
      <alignment horizontal="center"/>
    </xf>
    <xf numFmtId="0" fontId="15" fillId="2" borderId="0" xfId="0" applyFont="1" applyFill="1" applyAlignment="1" applyProtection="1">
      <alignment vertical="center"/>
      <protection hidden="1"/>
    </xf>
    <xf numFmtId="0" fontId="30" fillId="2" borderId="0" xfId="0" applyFont="1" applyFill="1" applyBorder="1" applyAlignment="1">
      <alignment horizontal="right"/>
    </xf>
    <xf numFmtId="164" fontId="0" fillId="2" borderId="3" xfId="0" applyNumberFormat="1" applyFill="1" applyBorder="1" applyAlignment="1" applyProtection="1">
      <alignment horizontal="center" vertical="center"/>
    </xf>
    <xf numFmtId="0" fontId="24" fillId="2" borderId="0" xfId="3" applyFill="1" applyBorder="1" applyAlignment="1" applyProtection="1">
      <alignment horizontal="center"/>
    </xf>
    <xf numFmtId="0" fontId="33" fillId="2" borderId="0" xfId="0" applyFont="1" applyFill="1" applyBorder="1" applyAlignment="1" applyProtection="1">
      <alignment horizontal="center"/>
    </xf>
    <xf numFmtId="0" fontId="30" fillId="2" borderId="0" xfId="0" applyFont="1" applyFill="1" applyBorder="1" applyAlignment="1" applyProtection="1">
      <alignment horizontal="right"/>
    </xf>
    <xf numFmtId="0" fontId="34" fillId="2" borderId="0" xfId="0" applyFont="1" applyFill="1" applyBorder="1" applyAlignment="1" applyProtection="1">
      <alignment horizontal="center"/>
    </xf>
    <xf numFmtId="9" fontId="9" fillId="0" borderId="0" xfId="0" applyNumberFormat="1" applyFont="1" applyBorder="1" applyAlignment="1" applyProtection="1">
      <alignment vertical="center"/>
    </xf>
    <xf numFmtId="0" fontId="0" fillId="2" borderId="1" xfId="0" applyFill="1" applyBorder="1" applyAlignment="1" applyProtection="1">
      <alignment horizontal="center" vertical="center"/>
      <protection locked="0"/>
    </xf>
    <xf numFmtId="0" fontId="13" fillId="2" borderId="0" xfId="0" applyFont="1" applyFill="1" applyAlignment="1">
      <alignment horizontal="center"/>
    </xf>
    <xf numFmtId="0" fontId="16" fillId="2" borderId="0" xfId="0" applyFont="1" applyFill="1" applyAlignment="1"/>
    <xf numFmtId="0" fontId="12" fillId="2" borderId="0" xfId="0" applyFont="1" applyFill="1" applyAlignment="1">
      <alignment horizontal="left" vertical="center" indent="5"/>
    </xf>
    <xf numFmtId="164" fontId="17" fillId="2" borderId="0" xfId="0" applyNumberFormat="1" applyFont="1" applyFill="1" applyBorder="1" applyAlignment="1">
      <alignment horizontal="center" vertical="center"/>
    </xf>
    <xf numFmtId="0" fontId="33" fillId="2" borderId="1" xfId="0" applyFont="1" applyFill="1" applyBorder="1" applyAlignment="1" applyProtection="1">
      <alignment horizontal="center"/>
      <protection locked="0"/>
    </xf>
    <xf numFmtId="0" fontId="34" fillId="2" borderId="1" xfId="0"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0" xfId="0" applyFill="1" applyAlignment="1">
      <alignment horizontal="left" indent="9"/>
    </xf>
    <xf numFmtId="0" fontId="34" fillId="2" borderId="2" xfId="0" applyFont="1" applyFill="1" applyBorder="1" applyAlignment="1" applyProtection="1">
      <alignment horizontal="center"/>
      <protection locked="0"/>
    </xf>
    <xf numFmtId="0" fontId="24" fillId="2" borderId="2" xfId="3" applyFill="1" applyBorder="1" applyAlignment="1" applyProtection="1">
      <alignment horizontal="center"/>
      <protection locked="0"/>
    </xf>
    <xf numFmtId="0" fontId="33" fillId="2" borderId="2"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9"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0" fontId="11" fillId="3" borderId="0" xfId="0" applyFont="1" applyFill="1" applyAlignment="1">
      <alignment horizontal="left" vertical="center"/>
    </xf>
    <xf numFmtId="0" fontId="12" fillId="2" borderId="0" xfId="0" applyFont="1" applyFill="1" applyAlignment="1">
      <alignment horizontal="left" vertical="center" wrapText="1"/>
    </xf>
    <xf numFmtId="0" fontId="13" fillId="2" borderId="0" xfId="0" applyFont="1" applyFill="1" applyAlignment="1">
      <alignment horizontal="center"/>
    </xf>
    <xf numFmtId="1" fontId="0" fillId="2" borderId="1"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1" fontId="0" fillId="2" borderId="2" xfId="0" applyNumberFormat="1" applyFill="1" applyBorder="1" applyAlignment="1" applyProtection="1">
      <alignment horizontal="center" vertical="center"/>
      <protection locked="0"/>
    </xf>
    <xf numFmtId="164" fontId="17" fillId="2" borderId="0" xfId="0" applyNumberFormat="1" applyFont="1" applyFill="1" applyBorder="1" applyAlignment="1">
      <alignment horizontal="center" vertical="center"/>
    </xf>
    <xf numFmtId="0" fontId="12" fillId="2" borderId="0" xfId="0" applyFont="1" applyFill="1" applyAlignment="1">
      <alignment horizontal="center" vertical="center" wrapText="1"/>
    </xf>
    <xf numFmtId="0" fontId="16" fillId="2" borderId="1" xfId="0" applyFont="1" applyFill="1" applyBorder="1" applyAlignment="1">
      <alignment horizontal="center"/>
    </xf>
    <xf numFmtId="164" fontId="0" fillId="2" borderId="1" xfId="0" applyNumberFormat="1" applyFill="1" applyBorder="1" applyAlignment="1" applyProtection="1">
      <alignment horizontal="center" vertical="center"/>
      <protection locked="0"/>
    </xf>
    <xf numFmtId="9" fontId="0" fillId="2" borderId="0" xfId="0" applyNumberFormat="1" applyFill="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12" fillId="2" borderId="0" xfId="0" applyFont="1" applyFill="1" applyAlignment="1">
      <alignment horizontal="left" vertical="center" wrapText="1" indent="2"/>
    </xf>
    <xf numFmtId="0" fontId="17" fillId="2" borderId="1" xfId="0" applyFont="1" applyFill="1" applyBorder="1" applyAlignment="1" applyProtection="1">
      <alignment horizontal="center" vertical="center"/>
      <protection locked="0"/>
    </xf>
    <xf numFmtId="164" fontId="17" fillId="2" borderId="1" xfId="0" applyNumberFormat="1" applyFont="1" applyFill="1" applyBorder="1" applyAlignment="1" applyProtection="1">
      <alignment horizontal="center" vertical="center"/>
      <protection locked="0"/>
    </xf>
    <xf numFmtId="0" fontId="10" fillId="2" borderId="0" xfId="1" applyFont="1" applyFill="1" applyAlignment="1" applyProtection="1">
      <alignment horizontal="left" vertical="top" wrapText="1"/>
    </xf>
    <xf numFmtId="0" fontId="16" fillId="2" borderId="0" xfId="0" applyFont="1" applyFill="1" applyBorder="1" applyAlignment="1">
      <alignment horizontal="left" wrapText="1"/>
    </xf>
    <xf numFmtId="164" fontId="0" fillId="2" borderId="2" xfId="0" applyNumberFormat="1" applyFill="1" applyBorder="1" applyAlignment="1" applyProtection="1">
      <alignment horizontal="center" vertical="center"/>
      <protection locked="0"/>
    </xf>
    <xf numFmtId="0" fontId="13" fillId="2" borderId="0" xfId="0" applyFont="1" applyFill="1" applyAlignment="1">
      <alignment horizontal="left" vertical="center" wrapText="1"/>
    </xf>
    <xf numFmtId="0" fontId="11" fillId="3" borderId="0" xfId="0" applyFont="1" applyFill="1" applyAlignment="1" applyProtection="1">
      <alignment horizontal="left"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shrinkToFit="1"/>
      <protection locked="0"/>
    </xf>
    <xf numFmtId="0" fontId="0" fillId="2" borderId="1" xfId="0" applyFill="1" applyBorder="1" applyAlignment="1">
      <alignment horizontal="left" vertical="center"/>
    </xf>
    <xf numFmtId="164" fontId="0" fillId="2" borderId="0" xfId="0" applyNumberFormat="1" applyFill="1" applyBorder="1" applyAlignment="1">
      <alignment horizontal="center" vertical="center"/>
    </xf>
    <xf numFmtId="0" fontId="0" fillId="2" borderId="0" xfId="0" applyFill="1" applyBorder="1" applyAlignment="1" applyProtection="1">
      <alignment horizontal="left" vertical="top" wrapText="1"/>
      <protection locked="0"/>
    </xf>
    <xf numFmtId="0" fontId="24" fillId="2" borderId="1" xfId="3"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36" fillId="2" borderId="0" xfId="0" applyFont="1" applyFill="1" applyAlignment="1">
      <alignment horizontal="center" vertical="center" wrapText="1"/>
    </xf>
    <xf numFmtId="1" fontId="0" fillId="2" borderId="2" xfId="0" applyNumberFormat="1" applyFill="1" applyBorder="1" applyAlignment="1">
      <alignment horizontal="center" vertical="center"/>
    </xf>
    <xf numFmtId="0" fontId="0" fillId="2" borderId="1" xfId="0" applyFill="1" applyBorder="1" applyAlignment="1">
      <alignment horizontal="center" vertical="center"/>
    </xf>
    <xf numFmtId="1" fontId="0" fillId="2" borderId="1" xfId="0" applyNumberFormat="1" applyFill="1" applyBorder="1" applyAlignment="1">
      <alignment horizontal="center" vertical="center"/>
    </xf>
    <xf numFmtId="0" fontId="0" fillId="2" borderId="2" xfId="0" applyFill="1" applyBorder="1" applyAlignment="1">
      <alignment horizontal="center" vertical="center"/>
    </xf>
    <xf numFmtId="14" fontId="0" fillId="2" borderId="1" xfId="0" applyNumberFormat="1" applyFill="1" applyBorder="1" applyAlignment="1" applyProtection="1">
      <alignment horizontal="center" vertical="center"/>
      <protection locked="0"/>
    </xf>
    <xf numFmtId="164" fontId="17" fillId="2" borderId="0" xfId="0" applyNumberFormat="1" applyFont="1" applyFill="1" applyBorder="1" applyAlignment="1" applyProtection="1">
      <alignment horizontal="center" vertical="center"/>
      <protection locked="0"/>
    </xf>
    <xf numFmtId="164" fontId="17" fillId="2" borderId="2" xfId="0" applyNumberFormat="1" applyFont="1" applyFill="1" applyBorder="1" applyAlignment="1" applyProtection="1">
      <alignment horizontal="center" vertical="center"/>
      <protection locked="0"/>
    </xf>
    <xf numFmtId="0" fontId="0" fillId="2" borderId="0" xfId="0" applyFill="1" applyBorder="1" applyAlignment="1">
      <alignment horizontal="center"/>
    </xf>
    <xf numFmtId="0" fontId="0" fillId="2" borderId="0" xfId="0" applyFont="1" applyFill="1" applyBorder="1" applyAlignment="1" applyProtection="1">
      <alignment horizontal="left" vertical="top" wrapText="1"/>
      <protection locked="0"/>
    </xf>
    <xf numFmtId="14" fontId="0" fillId="2" borderId="1" xfId="0" applyNumberFormat="1" applyFont="1" applyFill="1" applyBorder="1" applyAlignment="1" applyProtection="1">
      <alignment horizontal="center" vertical="center"/>
      <protection locked="0"/>
    </xf>
    <xf numFmtId="0" fontId="0" fillId="2" borderId="1" xfId="0" applyNumberFormat="1" applyFont="1" applyFill="1" applyBorder="1" applyAlignment="1" applyProtection="1">
      <alignment horizontal="center" vertical="center"/>
      <protection locked="0"/>
    </xf>
    <xf numFmtId="1" fontId="0" fillId="2" borderId="1" xfId="0" applyNumberFormat="1"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9" fontId="0" fillId="2" borderId="1" xfId="0" applyNumberFormat="1" applyFont="1" applyFill="1" applyBorder="1" applyAlignment="1" applyProtection="1">
      <alignment horizontal="center" vertical="center"/>
      <protection locked="0"/>
    </xf>
    <xf numFmtId="9" fontId="25" fillId="2" borderId="0" xfId="0" applyNumberFormat="1" applyFont="1" applyFill="1" applyBorder="1" applyAlignment="1">
      <alignment horizontal="center" vertical="center"/>
    </xf>
    <xf numFmtId="0" fontId="15" fillId="0" borderId="0" xfId="0" applyFont="1" applyAlignment="1">
      <alignment horizontal="left" vertical="center" wrapText="1"/>
    </xf>
    <xf numFmtId="9" fontId="0" fillId="2" borderId="1" xfId="0" applyNumberFormat="1" applyFont="1" applyFill="1" applyBorder="1" applyAlignment="1" applyProtection="1">
      <alignment horizontal="center"/>
      <protection locked="0"/>
    </xf>
    <xf numFmtId="0" fontId="0" fillId="2" borderId="1" xfId="0" applyNumberFormat="1" applyFont="1" applyFill="1" applyBorder="1" applyAlignment="1" applyProtection="1">
      <alignment horizontal="center"/>
      <protection locked="0"/>
    </xf>
    <xf numFmtId="0" fontId="29" fillId="2" borderId="0" xfId="0" applyFont="1" applyFill="1" applyAlignment="1">
      <alignment horizontal="left" vertical="top" wrapText="1"/>
    </xf>
    <xf numFmtId="0" fontId="32" fillId="2" borderId="0" xfId="0" applyFont="1" applyFill="1" applyAlignment="1">
      <alignment horizontal="left" vertical="top" wrapText="1"/>
    </xf>
    <xf numFmtId="0" fontId="27" fillId="2" borderId="4" xfId="0" applyFont="1" applyFill="1" applyBorder="1" applyAlignment="1">
      <alignment horizontal="left" vertical="center" indent="2"/>
    </xf>
    <xf numFmtId="0" fontId="28" fillId="2" borderId="4" xfId="0" applyFont="1" applyFill="1" applyBorder="1" applyAlignment="1">
      <alignment horizontal="left" vertical="center" indent="2"/>
    </xf>
    <xf numFmtId="0" fontId="28" fillId="2" borderId="5" xfId="0" applyFont="1" applyFill="1" applyBorder="1" applyAlignment="1">
      <alignment horizontal="left" vertical="center" indent="2"/>
    </xf>
    <xf numFmtId="0" fontId="29" fillId="2" borderId="0" xfId="0" applyFont="1" applyFill="1" applyAlignment="1">
      <alignment horizontal="left" vertical="top" wrapText="1" indent="2"/>
    </xf>
    <xf numFmtId="0" fontId="29" fillId="2" borderId="0" xfId="0" applyFont="1" applyFill="1" applyAlignment="1">
      <alignment horizontal="left" vertical="top" wrapText="1" indent="7"/>
    </xf>
    <xf numFmtId="0" fontId="33" fillId="4" borderId="1" xfId="0" applyFont="1" applyFill="1" applyBorder="1" applyAlignment="1">
      <alignment horizontal="center"/>
    </xf>
    <xf numFmtId="1" fontId="0" fillId="2" borderId="1" xfId="0" applyNumberFormat="1" applyFont="1" applyFill="1" applyBorder="1" applyAlignment="1" applyProtection="1">
      <alignment horizontal="center"/>
      <protection locked="0"/>
    </xf>
    <xf numFmtId="1" fontId="0" fillId="2" borderId="0" xfId="0" applyNumberForma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9" fontId="0" fillId="2" borderId="1" xfId="0" applyNumberFormat="1" applyFill="1" applyBorder="1" applyAlignment="1">
      <alignment horizontal="center" vertical="center"/>
    </xf>
    <xf numFmtId="0" fontId="17" fillId="2" borderId="0" xfId="0" applyFont="1" applyFill="1" applyBorder="1" applyAlignment="1">
      <alignment horizontal="center" vertical="center"/>
    </xf>
    <xf numFmtId="0" fontId="15" fillId="2" borderId="0" xfId="0" applyFont="1" applyFill="1" applyAlignment="1">
      <alignment horizontal="left" wrapText="1" indent="2"/>
    </xf>
    <xf numFmtId="164" fontId="23" fillId="2" borderId="0" xfId="0" applyNumberFormat="1" applyFont="1" applyFill="1" applyBorder="1" applyAlignment="1" applyProtection="1">
      <alignment horizontal="center" vertical="center"/>
      <protection hidden="1"/>
    </xf>
    <xf numFmtId="164" fontId="13" fillId="2" borderId="3" xfId="0" applyNumberFormat="1" applyFont="1" applyFill="1" applyBorder="1" applyAlignment="1" applyProtection="1">
      <alignment horizontal="center" vertical="center"/>
      <protection hidden="1"/>
    </xf>
    <xf numFmtId="0" fontId="17" fillId="2" borderId="0" xfId="0" applyFont="1" applyFill="1" applyAlignment="1">
      <alignment horizontal="center"/>
    </xf>
    <xf numFmtId="0" fontId="0" fillId="2" borderId="2" xfId="0" applyFont="1" applyFill="1" applyBorder="1" applyAlignment="1" applyProtection="1">
      <alignment horizontal="center"/>
      <protection locked="0"/>
    </xf>
    <xf numFmtId="9" fontId="16" fillId="2" borderId="3" xfId="0" applyNumberFormat="1" applyFont="1" applyFill="1" applyBorder="1" applyAlignment="1" applyProtection="1">
      <alignment horizontal="center" vertical="center"/>
      <protection hidden="1"/>
    </xf>
    <xf numFmtId="0" fontId="12" fillId="2" borderId="0" xfId="0" applyFont="1" applyFill="1" applyBorder="1" applyAlignment="1">
      <alignment horizontal="center" vertical="center"/>
    </xf>
    <xf numFmtId="0" fontId="20" fillId="2" borderId="0" xfId="0" applyFont="1" applyFill="1" applyAlignment="1">
      <alignment horizontal="left" vertical="center" wrapText="1"/>
    </xf>
    <xf numFmtId="0" fontId="35" fillId="0" borderId="0" xfId="0" applyFont="1" applyAlignment="1">
      <alignment horizontal="center"/>
    </xf>
  </cellXfs>
  <cellStyles count="4">
    <cellStyle name="Hyperlink" xfId="3" builtinId="8"/>
    <cellStyle name="Normal" xfId="0" builtinId="0"/>
    <cellStyle name="Normal 10" xfId="1"/>
    <cellStyle name="Normal 2" xfId="2"/>
  </cellStyles>
  <dxfs count="104">
    <dxf>
      <font>
        <color auto="1"/>
      </font>
      <fill>
        <patternFill>
          <bgColor theme="0"/>
        </patternFill>
      </fill>
    </dxf>
    <dxf>
      <fill>
        <patternFill>
          <bgColor theme="0"/>
        </patternFill>
      </fill>
      <border>
        <bottom/>
      </border>
    </dxf>
    <dxf>
      <fill>
        <patternFill>
          <bgColor theme="0" tint="-0.14996795556505021"/>
        </patternFill>
      </fill>
    </dxf>
    <dxf>
      <fill>
        <patternFill>
          <bgColor theme="0" tint="-0.14996795556505021"/>
        </patternFill>
      </fill>
      <border>
        <bottom/>
        <vertical/>
        <horizontal/>
      </border>
    </dxf>
    <dxf>
      <fill>
        <patternFill>
          <bgColor theme="0"/>
        </patternFill>
      </fill>
      <border>
        <bottom/>
      </border>
    </dxf>
    <dxf>
      <fill>
        <patternFill>
          <bgColor theme="0"/>
        </patternFill>
      </fill>
      <border>
        <bottom/>
      </border>
    </dxf>
    <dxf>
      <fill>
        <patternFill>
          <bgColor theme="0" tint="-0.14996795556505021"/>
        </patternFill>
      </fill>
      <border>
        <bottom style="thin">
          <color auto="1"/>
        </bottom>
        <vertical/>
        <horizontal/>
      </border>
    </dxf>
    <dxf>
      <fill>
        <patternFill>
          <bgColor theme="0" tint="-0.14996795556505021"/>
        </patternFill>
      </fill>
      <border>
        <vertical/>
        <horizontal/>
      </border>
    </dxf>
    <dxf>
      <fill>
        <patternFill>
          <bgColor theme="0" tint="-0.14996795556505021"/>
        </patternFill>
      </fill>
      <border>
        <bottom style="thin">
          <color auto="1"/>
        </bottom>
        <vertical/>
        <horizontal/>
      </border>
    </dxf>
    <dxf>
      <fill>
        <patternFill>
          <bgColor theme="0" tint="-0.14996795556505021"/>
        </patternFill>
      </fill>
    </dxf>
    <dxf>
      <font>
        <color theme="0" tint="-0.14996795556505021"/>
      </font>
      <fill>
        <patternFill>
          <bgColor theme="0" tint="-0.14996795556505021"/>
        </patternFill>
      </fill>
      <border>
        <left style="thin">
          <color auto="1"/>
        </left>
        <right style="thin">
          <color auto="1"/>
        </right>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border>
        <bottom style="thin">
          <color auto="1"/>
        </bottom>
        <vertical/>
        <horizontal/>
      </border>
    </dxf>
    <dxf>
      <font>
        <color theme="0"/>
      </font>
      <fill>
        <patternFill>
          <bgColor rgb="FF00B050"/>
        </patternFill>
      </fill>
    </dxf>
    <dxf>
      <font>
        <color theme="0"/>
      </font>
      <fill>
        <patternFill>
          <bgColor rgb="FFFF0000"/>
        </patternFill>
      </fill>
    </dxf>
    <dxf>
      <border>
        <bottom style="thin">
          <color auto="1"/>
        </bottom>
        <vertical/>
        <horizontal/>
      </border>
    </dxf>
    <dxf>
      <fill>
        <patternFill>
          <bgColor theme="0"/>
        </patternFill>
      </fill>
    </dxf>
    <dxf>
      <fill>
        <patternFill>
          <bgColor theme="0"/>
        </patternFill>
      </fill>
    </dxf>
    <dxf>
      <fill>
        <patternFill>
          <bgColor theme="0" tint="-0.14996795556505021"/>
        </patternFill>
      </fill>
      <border>
        <bottom style="thin">
          <color auto="1"/>
        </bottom>
        <vertical/>
        <horizontal/>
      </border>
    </dxf>
    <dxf>
      <fill>
        <patternFill>
          <bgColor theme="0"/>
        </patternFill>
      </fill>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patternFill>
      </fill>
    </dxf>
    <dxf>
      <fill>
        <patternFill>
          <bgColor theme="0" tint="-0.14996795556505021"/>
        </patternFill>
      </fill>
      <border>
        <bottom style="thin">
          <color auto="1"/>
        </bottom>
        <vertical/>
        <horizontal/>
      </border>
    </dxf>
    <dxf>
      <border>
        <bottom style="thin">
          <color auto="1"/>
        </bottom>
        <vertical/>
        <horizontal/>
      </border>
    </dxf>
    <dxf>
      <fill>
        <patternFill>
          <bgColor theme="0" tint="-0.14996795556505021"/>
        </patternFill>
      </fill>
      <border>
        <bottom style="thin">
          <color auto="1"/>
        </bottom>
        <vertical/>
        <horizontal/>
      </border>
    </dxf>
    <dxf>
      <border>
        <bottom style="thin">
          <color auto="1"/>
        </bottom>
        <vertical/>
        <horizontal/>
      </border>
    </dxf>
    <dxf>
      <fill>
        <patternFill>
          <bgColor theme="0" tint="-0.14996795556505021"/>
        </patternFill>
      </fill>
      <border>
        <bottom style="thin">
          <color auto="1"/>
        </bottom>
        <vertical/>
        <horizontal/>
      </border>
    </dxf>
    <dxf>
      <border>
        <bottom style="thin">
          <color auto="1"/>
        </bottom>
        <vertical/>
        <horizontal/>
      </border>
    </dxf>
    <dxf>
      <fill>
        <patternFill>
          <bgColor theme="0" tint="-0.14996795556505021"/>
        </patternFill>
      </fill>
      <border>
        <bottom style="thin">
          <color auto="1"/>
        </bottom>
        <vertical/>
        <horizontal/>
      </border>
    </dxf>
    <dxf>
      <border>
        <bottom style="thin">
          <color auto="1"/>
        </bottom>
        <vertical/>
        <horizontal/>
      </border>
    </dxf>
    <dxf>
      <fill>
        <patternFill>
          <bgColor theme="0" tint="-0.14996795556505021"/>
        </patternFill>
      </fill>
      <border>
        <bottom style="thin">
          <color auto="1"/>
        </bottom>
        <vertical/>
        <horizontal/>
      </border>
    </dxf>
    <dxf>
      <border>
        <bottom style="thin">
          <color auto="1"/>
        </bottom>
        <vertical/>
        <horizontal/>
      </border>
    </dxf>
    <dxf>
      <fill>
        <patternFill>
          <bgColor theme="0" tint="-0.14996795556505021"/>
        </patternFill>
      </fill>
      <border>
        <bottom style="thin">
          <color auto="1"/>
        </bottom>
        <vertical/>
        <horizontal/>
      </border>
    </dxf>
    <dxf>
      <border>
        <bottom style="thin">
          <color auto="1"/>
        </bottom>
        <vertical/>
        <horizontal/>
      </border>
    </dxf>
    <dxf>
      <fill>
        <patternFill>
          <bgColor theme="0"/>
        </patternFill>
      </fill>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right style="thin">
          <color auto="1"/>
        </right>
        <bottom style="thin">
          <color auto="1"/>
        </bottom>
        <vertical/>
        <horizontal/>
      </border>
    </dxf>
    <dxf>
      <fill>
        <patternFill>
          <bgColor theme="0"/>
        </patternFill>
      </fill>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patternFill>
      </fill>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left style="thin">
          <color auto="1"/>
        </left>
        <right style="thin">
          <color auto="1"/>
        </right>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s>
  <tableStyles count="0" defaultTableStyle="TableStyleMedium2" defaultPivotStyle="PivotStyleLight16"/>
  <colors>
    <mruColors>
      <color rgb="FF165788"/>
      <color rgb="FFC00000"/>
      <color rgb="FFD2D4D5"/>
      <color rgb="FF007D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String!$E$280" lockText="1" noThreeD="1"/>
</file>

<file path=xl/ctrlProps/ctrlProp10.xml><?xml version="1.0" encoding="utf-8"?>
<formControlPr xmlns="http://schemas.microsoft.com/office/spreadsheetml/2009/9/main" objectType="CheckBox" fmlaLink="String!$G$278" lockText="1" noThreeD="1"/>
</file>

<file path=xl/ctrlProps/ctrlProp100.xml><?xml version="1.0" encoding="utf-8"?>
<formControlPr xmlns="http://schemas.microsoft.com/office/spreadsheetml/2009/9/main" objectType="CheckBox" fmlaLink="String!$G$210" lockText="1" noThreeD="1"/>
</file>

<file path=xl/ctrlProps/ctrlProp101.xml><?xml version="1.0" encoding="utf-8"?>
<formControlPr xmlns="http://schemas.microsoft.com/office/spreadsheetml/2009/9/main" objectType="CheckBox" fmlaLink="String!$G$211" lockText="1" noThreeD="1"/>
</file>

<file path=xl/ctrlProps/ctrlProp102.xml><?xml version="1.0" encoding="utf-8"?>
<formControlPr xmlns="http://schemas.microsoft.com/office/spreadsheetml/2009/9/main" objectType="CheckBox" fmlaLink="String!$G$212" lockText="1" noThreeD="1"/>
</file>

<file path=xl/ctrlProps/ctrlProp103.xml><?xml version="1.0" encoding="utf-8"?>
<formControlPr xmlns="http://schemas.microsoft.com/office/spreadsheetml/2009/9/main" objectType="CheckBox" fmlaLink="String!$C$212" lockText="1" noThreeD="1"/>
</file>

<file path=xl/ctrlProps/ctrlProp104.xml><?xml version="1.0" encoding="utf-8"?>
<formControlPr xmlns="http://schemas.microsoft.com/office/spreadsheetml/2009/9/main" objectType="CheckBox" fmlaLink="String!$C$213" lockText="1" noThreeD="1"/>
</file>

<file path=xl/ctrlProps/ctrlProp105.xml><?xml version="1.0" encoding="utf-8"?>
<formControlPr xmlns="http://schemas.microsoft.com/office/spreadsheetml/2009/9/main" objectType="CheckBox" fmlaLink="String!$C$214" lockText="1" noThreeD="1"/>
</file>

<file path=xl/ctrlProps/ctrlProp106.xml><?xml version="1.0" encoding="utf-8"?>
<formControlPr xmlns="http://schemas.microsoft.com/office/spreadsheetml/2009/9/main" objectType="CheckBox" fmlaLink="String!$C$215" lockText="1" noThreeD="1"/>
</file>

<file path=xl/ctrlProps/ctrlProp107.xml><?xml version="1.0" encoding="utf-8"?>
<formControlPr xmlns="http://schemas.microsoft.com/office/spreadsheetml/2009/9/main" objectType="CheckBox" fmlaLink="String!$E$212" lockText="1" noThreeD="1"/>
</file>

<file path=xl/ctrlProps/ctrlProp108.xml><?xml version="1.0" encoding="utf-8"?>
<formControlPr xmlns="http://schemas.microsoft.com/office/spreadsheetml/2009/9/main" objectType="CheckBox" fmlaLink="String!$E$213" lockText="1" noThreeD="1"/>
</file>

<file path=xl/ctrlProps/ctrlProp109.xml><?xml version="1.0" encoding="utf-8"?>
<formControlPr xmlns="http://schemas.microsoft.com/office/spreadsheetml/2009/9/main" objectType="CheckBox" fmlaLink="String!$E$214" lockText="1" noThreeD="1"/>
</file>

<file path=xl/ctrlProps/ctrlProp11.xml><?xml version="1.0" encoding="utf-8"?>
<formControlPr xmlns="http://schemas.microsoft.com/office/spreadsheetml/2009/9/main" objectType="CheckBox" fmlaLink="String!$G$277" lockText="1" noThreeD="1"/>
</file>

<file path=xl/ctrlProps/ctrlProp110.xml><?xml version="1.0" encoding="utf-8"?>
<formControlPr xmlns="http://schemas.microsoft.com/office/spreadsheetml/2009/9/main" objectType="CheckBox" fmlaLink="String!$I$210" lockText="1" noThreeD="1"/>
</file>

<file path=xl/ctrlProps/ctrlProp111.xml><?xml version="1.0" encoding="utf-8"?>
<formControlPr xmlns="http://schemas.microsoft.com/office/spreadsheetml/2009/9/main" objectType="CheckBox" fmlaLink="String!$I$209" lockText="1" noThreeD="1"/>
</file>

<file path=xl/ctrlProps/ctrlProp112.xml><?xml version="1.0" encoding="utf-8"?>
<formControlPr xmlns="http://schemas.microsoft.com/office/spreadsheetml/2009/9/main" objectType="CheckBox" fmlaLink="String!$E$236" lockText="1" noThreeD="1"/>
</file>

<file path=xl/ctrlProps/ctrlProp113.xml><?xml version="1.0" encoding="utf-8"?>
<formControlPr xmlns="http://schemas.microsoft.com/office/spreadsheetml/2009/9/main" objectType="CheckBox" fmlaLink="String!$E$235" lockText="1" noThreeD="1"/>
</file>

<file path=xl/ctrlProps/ctrlProp114.xml><?xml version="1.0" encoding="utf-8"?>
<formControlPr xmlns="http://schemas.microsoft.com/office/spreadsheetml/2009/9/main" objectType="CheckBox" fmlaLink="String!$E$234" lockText="1" noThreeD="1"/>
</file>

<file path=xl/ctrlProps/ctrlProp115.xml><?xml version="1.0" encoding="utf-8"?>
<formControlPr xmlns="http://schemas.microsoft.com/office/spreadsheetml/2009/9/main" objectType="CheckBox" fmlaLink="String!$C$237" lockText="1" noThreeD="1"/>
</file>

<file path=xl/ctrlProps/ctrlProp116.xml><?xml version="1.0" encoding="utf-8"?>
<formControlPr xmlns="http://schemas.microsoft.com/office/spreadsheetml/2009/9/main" objectType="CheckBox" fmlaLink="String!$C$236" lockText="1" noThreeD="1"/>
</file>

<file path=xl/ctrlProps/ctrlProp117.xml><?xml version="1.0" encoding="utf-8"?>
<formControlPr xmlns="http://schemas.microsoft.com/office/spreadsheetml/2009/9/main" objectType="CheckBox" fmlaLink="String!$C$235" lockText="1" noThreeD="1"/>
</file>

<file path=xl/ctrlProps/ctrlProp118.xml><?xml version="1.0" encoding="utf-8"?>
<formControlPr xmlns="http://schemas.microsoft.com/office/spreadsheetml/2009/9/main" objectType="CheckBox" fmlaLink="String!$C$234" lockText="1" noThreeD="1"/>
</file>

<file path=xl/ctrlProps/ctrlProp119.xml><?xml version="1.0" encoding="utf-8"?>
<formControlPr xmlns="http://schemas.microsoft.com/office/spreadsheetml/2009/9/main" objectType="CheckBox" fmlaLink="String!$I$232" lockText="1" noThreeD="1"/>
</file>

<file path=xl/ctrlProps/ctrlProp12.xml><?xml version="1.0" encoding="utf-8"?>
<formControlPr xmlns="http://schemas.microsoft.com/office/spreadsheetml/2009/9/main" objectType="CheckBox" fmlaLink="String!$G$276" lockText="1" noThreeD="1"/>
</file>

<file path=xl/ctrlProps/ctrlProp120.xml><?xml version="1.0" encoding="utf-8"?>
<formControlPr xmlns="http://schemas.microsoft.com/office/spreadsheetml/2009/9/main" objectType="CheckBox" fmlaLink="String!$I$231" lockText="1" noThreeD="1"/>
</file>

<file path=xl/ctrlProps/ctrlProp121.xml><?xml version="1.0" encoding="utf-8"?>
<formControlPr xmlns="http://schemas.microsoft.com/office/spreadsheetml/2009/9/main" objectType="CheckBox" fmlaLink="String!$G$234" lockText="1" noThreeD="1"/>
</file>

<file path=xl/ctrlProps/ctrlProp122.xml><?xml version="1.0" encoding="utf-8"?>
<formControlPr xmlns="http://schemas.microsoft.com/office/spreadsheetml/2009/9/main" objectType="CheckBox" fmlaLink="String!$G$233" lockText="1" noThreeD="1"/>
</file>

<file path=xl/ctrlProps/ctrlProp123.xml><?xml version="1.0" encoding="utf-8"?>
<formControlPr xmlns="http://schemas.microsoft.com/office/spreadsheetml/2009/9/main" objectType="CheckBox" fmlaLink="String!$G$232" lockText="1" noThreeD="1"/>
</file>

<file path=xl/ctrlProps/ctrlProp124.xml><?xml version="1.0" encoding="utf-8"?>
<formControlPr xmlns="http://schemas.microsoft.com/office/spreadsheetml/2009/9/main" objectType="CheckBox" fmlaLink="String!$G$231" lockText="1" noThreeD="1"/>
</file>

<file path=xl/ctrlProps/ctrlProp125.xml><?xml version="1.0" encoding="utf-8"?>
<formControlPr xmlns="http://schemas.microsoft.com/office/spreadsheetml/2009/9/main" objectType="CheckBox" fmlaLink="String!$E$233" lockText="1" noThreeD="1"/>
</file>

<file path=xl/ctrlProps/ctrlProp126.xml><?xml version="1.0" encoding="utf-8"?>
<formControlPr xmlns="http://schemas.microsoft.com/office/spreadsheetml/2009/9/main" objectType="CheckBox" fmlaLink="String!$E$232" lockText="1" noThreeD="1"/>
</file>

<file path=xl/ctrlProps/ctrlProp127.xml><?xml version="1.0" encoding="utf-8"?>
<formControlPr xmlns="http://schemas.microsoft.com/office/spreadsheetml/2009/9/main" objectType="CheckBox" fmlaLink="String!$E$231" lockText="1" noThreeD="1"/>
</file>

<file path=xl/ctrlProps/ctrlProp128.xml><?xml version="1.0" encoding="utf-8"?>
<formControlPr xmlns="http://schemas.microsoft.com/office/spreadsheetml/2009/9/main" objectType="CheckBox" fmlaLink="String!$E$230" lockText="1" noThreeD="1"/>
</file>

<file path=xl/ctrlProps/ctrlProp129.xml><?xml version="1.0" encoding="utf-8"?>
<formControlPr xmlns="http://schemas.microsoft.com/office/spreadsheetml/2009/9/main" objectType="CheckBox" fmlaLink="String!$C$233" lockText="1" noThreeD="1"/>
</file>

<file path=xl/ctrlProps/ctrlProp13.xml><?xml version="1.0" encoding="utf-8"?>
<formControlPr xmlns="http://schemas.microsoft.com/office/spreadsheetml/2009/9/main" objectType="CheckBox" fmlaLink="String!$G$275" lockText="1" noThreeD="1"/>
</file>

<file path=xl/ctrlProps/ctrlProp130.xml><?xml version="1.0" encoding="utf-8"?>
<formControlPr xmlns="http://schemas.microsoft.com/office/spreadsheetml/2009/9/main" objectType="CheckBox" fmlaLink="String!$C$232" lockText="1" noThreeD="1"/>
</file>

<file path=xl/ctrlProps/ctrlProp131.xml><?xml version="1.0" encoding="utf-8"?>
<formControlPr xmlns="http://schemas.microsoft.com/office/spreadsheetml/2009/9/main" objectType="CheckBox" fmlaLink="String!$C$231" lockText="1" noThreeD="1"/>
</file>

<file path=xl/ctrlProps/ctrlProp132.xml><?xml version="1.0" encoding="utf-8"?>
<formControlPr xmlns="http://schemas.microsoft.com/office/spreadsheetml/2009/9/main" objectType="CheckBox" fmlaLink="String!$C$230" lockText="1" noThreeD="1"/>
</file>

<file path=xl/ctrlProps/ctrlProp133.xml><?xml version="1.0" encoding="utf-8"?>
<formControlPr xmlns="http://schemas.microsoft.com/office/spreadsheetml/2009/9/main" objectType="CheckBox" fmlaLink="String!$I$228" lockText="1" noThreeD="1"/>
</file>

<file path=xl/ctrlProps/ctrlProp134.xml><?xml version="1.0" encoding="utf-8"?>
<formControlPr xmlns="http://schemas.microsoft.com/office/spreadsheetml/2009/9/main" objectType="CheckBox" fmlaLink="String!$I$227" lockText="1" noThreeD="1"/>
</file>

<file path=xl/ctrlProps/ctrlProp135.xml><?xml version="1.0" encoding="utf-8"?>
<formControlPr xmlns="http://schemas.microsoft.com/office/spreadsheetml/2009/9/main" objectType="CheckBox" fmlaLink="String!$I$226" lockText="1" noThreeD="1"/>
</file>

<file path=xl/ctrlProps/ctrlProp136.xml><?xml version="1.0" encoding="utf-8"?>
<formControlPr xmlns="http://schemas.microsoft.com/office/spreadsheetml/2009/9/main" objectType="CheckBox" fmlaLink="String!$G$230" lockText="1" noThreeD="1"/>
</file>

<file path=xl/ctrlProps/ctrlProp137.xml><?xml version="1.0" encoding="utf-8"?>
<formControlPr xmlns="http://schemas.microsoft.com/office/spreadsheetml/2009/9/main" objectType="CheckBox" fmlaLink="String!$G$229" lockText="1" noThreeD="1"/>
</file>

<file path=xl/ctrlProps/ctrlProp138.xml><?xml version="1.0" encoding="utf-8"?>
<formControlPr xmlns="http://schemas.microsoft.com/office/spreadsheetml/2009/9/main" objectType="CheckBox" fmlaLink="String!$G$228" lockText="1" noThreeD="1"/>
</file>

<file path=xl/ctrlProps/ctrlProp139.xml><?xml version="1.0" encoding="utf-8"?>
<formControlPr xmlns="http://schemas.microsoft.com/office/spreadsheetml/2009/9/main" objectType="CheckBox" fmlaLink="String!$G$227" lockText="1" noThreeD="1"/>
</file>

<file path=xl/ctrlProps/ctrlProp14.xml><?xml version="1.0" encoding="utf-8"?>
<formControlPr xmlns="http://schemas.microsoft.com/office/spreadsheetml/2009/9/main" objectType="CheckBox" fmlaLink="String!$E$277" lockText="1" noThreeD="1"/>
</file>

<file path=xl/ctrlProps/ctrlProp140.xml><?xml version="1.0" encoding="utf-8"?>
<formControlPr xmlns="http://schemas.microsoft.com/office/spreadsheetml/2009/9/main" objectType="CheckBox" fmlaLink="String!$G$226" lockText="1" noThreeD="1"/>
</file>

<file path=xl/ctrlProps/ctrlProp141.xml><?xml version="1.0" encoding="utf-8"?>
<formControlPr xmlns="http://schemas.microsoft.com/office/spreadsheetml/2009/9/main" objectType="CheckBox" fmlaLink="String!$C$226" lockText="1" noThreeD="1"/>
</file>

<file path=xl/ctrlProps/ctrlProp142.xml><?xml version="1.0" encoding="utf-8"?>
<formControlPr xmlns="http://schemas.microsoft.com/office/spreadsheetml/2009/9/main" objectType="CheckBox" fmlaLink="String!$C$227" lockText="1" noThreeD="1"/>
</file>

<file path=xl/ctrlProps/ctrlProp143.xml><?xml version="1.0" encoding="utf-8"?>
<formControlPr xmlns="http://schemas.microsoft.com/office/spreadsheetml/2009/9/main" objectType="CheckBox" fmlaLink="String!$C$228" lockText="1" noThreeD="1"/>
</file>

<file path=xl/ctrlProps/ctrlProp144.xml><?xml version="1.0" encoding="utf-8"?>
<formControlPr xmlns="http://schemas.microsoft.com/office/spreadsheetml/2009/9/main" objectType="CheckBox" fmlaLink="String!$C$229" lockText="1" noThreeD="1"/>
</file>

<file path=xl/ctrlProps/ctrlProp145.xml><?xml version="1.0" encoding="utf-8"?>
<formControlPr xmlns="http://schemas.microsoft.com/office/spreadsheetml/2009/9/main" objectType="CheckBox" fmlaLink="String!$E$226" lockText="1" noThreeD="1"/>
</file>

<file path=xl/ctrlProps/ctrlProp146.xml><?xml version="1.0" encoding="utf-8"?>
<formControlPr xmlns="http://schemas.microsoft.com/office/spreadsheetml/2009/9/main" objectType="CheckBox" fmlaLink="String!$E$227" lockText="1" noThreeD="1"/>
</file>

<file path=xl/ctrlProps/ctrlProp147.xml><?xml version="1.0" encoding="utf-8"?>
<formControlPr xmlns="http://schemas.microsoft.com/office/spreadsheetml/2009/9/main" objectType="CheckBox" fmlaLink="String!$E$228" lockText="1" noThreeD="1"/>
</file>

<file path=xl/ctrlProps/ctrlProp148.xml><?xml version="1.0" encoding="utf-8"?>
<formControlPr xmlns="http://schemas.microsoft.com/office/spreadsheetml/2009/9/main" objectType="CheckBox" fmlaLink="String!$E$229" lockText="1" noThreeD="1"/>
</file>

<file path=xl/ctrlProps/ctrlProp149.xml><?xml version="1.0" encoding="utf-8"?>
<formControlPr xmlns="http://schemas.microsoft.com/office/spreadsheetml/2009/9/main" objectType="CheckBox" fmlaLink="String!$E$258" lockText="1" noThreeD="1"/>
</file>

<file path=xl/ctrlProps/ctrlProp15.xml><?xml version="1.0" encoding="utf-8"?>
<formControlPr xmlns="http://schemas.microsoft.com/office/spreadsheetml/2009/9/main" objectType="CheckBox" fmlaLink="String!$E$276" lockText="1" noThreeD="1"/>
</file>

<file path=xl/ctrlProps/ctrlProp150.xml><?xml version="1.0" encoding="utf-8"?>
<formControlPr xmlns="http://schemas.microsoft.com/office/spreadsheetml/2009/9/main" objectType="CheckBox" fmlaLink="String!$E$257" lockText="1" noThreeD="1"/>
</file>

<file path=xl/ctrlProps/ctrlProp151.xml><?xml version="1.0" encoding="utf-8"?>
<formControlPr xmlns="http://schemas.microsoft.com/office/spreadsheetml/2009/9/main" objectType="CheckBox" fmlaLink="String!$E$256" lockText="1" noThreeD="1"/>
</file>

<file path=xl/ctrlProps/ctrlProp152.xml><?xml version="1.0" encoding="utf-8"?>
<formControlPr xmlns="http://schemas.microsoft.com/office/spreadsheetml/2009/9/main" objectType="CheckBox" fmlaLink="String!$C$259" lockText="1" noThreeD="1"/>
</file>

<file path=xl/ctrlProps/ctrlProp153.xml><?xml version="1.0" encoding="utf-8"?>
<formControlPr xmlns="http://schemas.microsoft.com/office/spreadsheetml/2009/9/main" objectType="CheckBox" fmlaLink="String!$C$258" lockText="1" noThreeD="1"/>
</file>

<file path=xl/ctrlProps/ctrlProp154.xml><?xml version="1.0" encoding="utf-8"?>
<formControlPr xmlns="http://schemas.microsoft.com/office/spreadsheetml/2009/9/main" objectType="CheckBox" fmlaLink="String!$C$257" lockText="1" noThreeD="1"/>
</file>

<file path=xl/ctrlProps/ctrlProp155.xml><?xml version="1.0" encoding="utf-8"?>
<formControlPr xmlns="http://schemas.microsoft.com/office/spreadsheetml/2009/9/main" objectType="CheckBox" fmlaLink="String!$C$256" lockText="1" noThreeD="1"/>
</file>

<file path=xl/ctrlProps/ctrlProp156.xml><?xml version="1.0" encoding="utf-8"?>
<formControlPr xmlns="http://schemas.microsoft.com/office/spreadsheetml/2009/9/main" objectType="CheckBox" fmlaLink="String!$I$254" lockText="1" noThreeD="1"/>
</file>

<file path=xl/ctrlProps/ctrlProp157.xml><?xml version="1.0" encoding="utf-8"?>
<formControlPr xmlns="http://schemas.microsoft.com/office/spreadsheetml/2009/9/main" objectType="CheckBox" fmlaLink="String!$I$253" lockText="1" noThreeD="1"/>
</file>

<file path=xl/ctrlProps/ctrlProp158.xml><?xml version="1.0" encoding="utf-8"?>
<formControlPr xmlns="http://schemas.microsoft.com/office/spreadsheetml/2009/9/main" objectType="CheckBox" fmlaLink="String!$G$256" lockText="1" noThreeD="1"/>
</file>

<file path=xl/ctrlProps/ctrlProp159.xml><?xml version="1.0" encoding="utf-8"?>
<formControlPr xmlns="http://schemas.microsoft.com/office/spreadsheetml/2009/9/main" objectType="CheckBox" fmlaLink="String!$G$255" lockText="1" noThreeD="1"/>
</file>

<file path=xl/ctrlProps/ctrlProp16.xml><?xml version="1.0" encoding="utf-8"?>
<formControlPr xmlns="http://schemas.microsoft.com/office/spreadsheetml/2009/9/main" objectType="CheckBox" fmlaLink="String!$E$275" lockText="1" noThreeD="1"/>
</file>

<file path=xl/ctrlProps/ctrlProp160.xml><?xml version="1.0" encoding="utf-8"?>
<formControlPr xmlns="http://schemas.microsoft.com/office/spreadsheetml/2009/9/main" objectType="CheckBox" fmlaLink="String!$G$254" lockText="1" noThreeD="1"/>
</file>

<file path=xl/ctrlProps/ctrlProp161.xml><?xml version="1.0" encoding="utf-8"?>
<formControlPr xmlns="http://schemas.microsoft.com/office/spreadsheetml/2009/9/main" objectType="CheckBox" fmlaLink="String!$G$253" lockText="1" noThreeD="1"/>
</file>

<file path=xl/ctrlProps/ctrlProp162.xml><?xml version="1.0" encoding="utf-8"?>
<formControlPr xmlns="http://schemas.microsoft.com/office/spreadsheetml/2009/9/main" objectType="CheckBox" fmlaLink="String!$E$255" lockText="1" noThreeD="1"/>
</file>

<file path=xl/ctrlProps/ctrlProp163.xml><?xml version="1.0" encoding="utf-8"?>
<formControlPr xmlns="http://schemas.microsoft.com/office/spreadsheetml/2009/9/main" objectType="CheckBox" fmlaLink="String!$E$254" lockText="1" noThreeD="1"/>
</file>

<file path=xl/ctrlProps/ctrlProp164.xml><?xml version="1.0" encoding="utf-8"?>
<formControlPr xmlns="http://schemas.microsoft.com/office/spreadsheetml/2009/9/main" objectType="CheckBox" fmlaLink="String!$E$253" lockText="1" noThreeD="1"/>
</file>

<file path=xl/ctrlProps/ctrlProp165.xml><?xml version="1.0" encoding="utf-8"?>
<formControlPr xmlns="http://schemas.microsoft.com/office/spreadsheetml/2009/9/main" objectType="CheckBox" fmlaLink="String!$E$252" lockText="1" noThreeD="1"/>
</file>

<file path=xl/ctrlProps/ctrlProp166.xml><?xml version="1.0" encoding="utf-8"?>
<formControlPr xmlns="http://schemas.microsoft.com/office/spreadsheetml/2009/9/main" objectType="CheckBox" fmlaLink="String!$C$255" lockText="1" noThreeD="1"/>
</file>

<file path=xl/ctrlProps/ctrlProp167.xml><?xml version="1.0" encoding="utf-8"?>
<formControlPr xmlns="http://schemas.microsoft.com/office/spreadsheetml/2009/9/main" objectType="CheckBox" fmlaLink="String!$C$254" lockText="1" noThreeD="1"/>
</file>

<file path=xl/ctrlProps/ctrlProp168.xml><?xml version="1.0" encoding="utf-8"?>
<formControlPr xmlns="http://schemas.microsoft.com/office/spreadsheetml/2009/9/main" objectType="CheckBox" fmlaLink="String!$C$253" lockText="1" noThreeD="1"/>
</file>

<file path=xl/ctrlProps/ctrlProp169.xml><?xml version="1.0" encoding="utf-8"?>
<formControlPr xmlns="http://schemas.microsoft.com/office/spreadsheetml/2009/9/main" objectType="CheckBox" fmlaLink="String!$C$252" lockText="1" noThreeD="1"/>
</file>

<file path=xl/ctrlProps/ctrlProp17.xml><?xml version="1.0" encoding="utf-8"?>
<formControlPr xmlns="http://schemas.microsoft.com/office/spreadsheetml/2009/9/main" objectType="CheckBox" fmlaLink="String!$E$274" lockText="1" noThreeD="1"/>
</file>

<file path=xl/ctrlProps/ctrlProp170.xml><?xml version="1.0" encoding="utf-8"?>
<formControlPr xmlns="http://schemas.microsoft.com/office/spreadsheetml/2009/9/main" objectType="CheckBox" fmlaLink="String!$I$250" lockText="1" noThreeD="1"/>
</file>

<file path=xl/ctrlProps/ctrlProp171.xml><?xml version="1.0" encoding="utf-8"?>
<formControlPr xmlns="http://schemas.microsoft.com/office/spreadsheetml/2009/9/main" objectType="CheckBox" fmlaLink="String!$I$249" lockText="1" noThreeD="1"/>
</file>

<file path=xl/ctrlProps/ctrlProp172.xml><?xml version="1.0" encoding="utf-8"?>
<formControlPr xmlns="http://schemas.microsoft.com/office/spreadsheetml/2009/9/main" objectType="CheckBox" fmlaLink="String!$I$248" lockText="1" noThreeD="1"/>
</file>

<file path=xl/ctrlProps/ctrlProp173.xml><?xml version="1.0" encoding="utf-8"?>
<formControlPr xmlns="http://schemas.microsoft.com/office/spreadsheetml/2009/9/main" objectType="CheckBox" fmlaLink="String!$G$252" lockText="1" noThreeD="1"/>
</file>

<file path=xl/ctrlProps/ctrlProp174.xml><?xml version="1.0" encoding="utf-8"?>
<formControlPr xmlns="http://schemas.microsoft.com/office/spreadsheetml/2009/9/main" objectType="CheckBox" fmlaLink="String!$G$251" lockText="1" noThreeD="1"/>
</file>

<file path=xl/ctrlProps/ctrlProp175.xml><?xml version="1.0" encoding="utf-8"?>
<formControlPr xmlns="http://schemas.microsoft.com/office/spreadsheetml/2009/9/main" objectType="CheckBox" fmlaLink="String!$G$250" lockText="1" noThreeD="1"/>
</file>

<file path=xl/ctrlProps/ctrlProp176.xml><?xml version="1.0" encoding="utf-8"?>
<formControlPr xmlns="http://schemas.microsoft.com/office/spreadsheetml/2009/9/main" objectType="CheckBox" fmlaLink="String!$G$249" lockText="1" noThreeD="1"/>
</file>

<file path=xl/ctrlProps/ctrlProp177.xml><?xml version="1.0" encoding="utf-8"?>
<formControlPr xmlns="http://schemas.microsoft.com/office/spreadsheetml/2009/9/main" objectType="CheckBox" fmlaLink="String!$G$248" lockText="1" noThreeD="1"/>
</file>

<file path=xl/ctrlProps/ctrlProp178.xml><?xml version="1.0" encoding="utf-8"?>
<formControlPr xmlns="http://schemas.microsoft.com/office/spreadsheetml/2009/9/main" objectType="CheckBox" fmlaLink="String!$E$251" lockText="1" noThreeD="1"/>
</file>

<file path=xl/ctrlProps/ctrlProp179.xml><?xml version="1.0" encoding="utf-8"?>
<formControlPr xmlns="http://schemas.microsoft.com/office/spreadsheetml/2009/9/main" objectType="CheckBox" fmlaLink="String!$E$250" lockText="1" noThreeD="1"/>
</file>

<file path=xl/ctrlProps/ctrlProp18.xml><?xml version="1.0" encoding="utf-8"?>
<formControlPr xmlns="http://schemas.microsoft.com/office/spreadsheetml/2009/9/main" objectType="CheckBox" fmlaLink="String!$C$277" lockText="1" noThreeD="1"/>
</file>

<file path=xl/ctrlProps/ctrlProp180.xml><?xml version="1.0" encoding="utf-8"?>
<formControlPr xmlns="http://schemas.microsoft.com/office/spreadsheetml/2009/9/main" objectType="CheckBox" fmlaLink="String!$E$249" lockText="1" noThreeD="1"/>
</file>

<file path=xl/ctrlProps/ctrlProp181.xml><?xml version="1.0" encoding="utf-8"?>
<formControlPr xmlns="http://schemas.microsoft.com/office/spreadsheetml/2009/9/main" objectType="CheckBox" fmlaLink="String!$E$248" lockText="1" noThreeD="1"/>
</file>

<file path=xl/ctrlProps/ctrlProp182.xml><?xml version="1.0" encoding="utf-8"?>
<formControlPr xmlns="http://schemas.microsoft.com/office/spreadsheetml/2009/9/main" objectType="CheckBox" fmlaLink="String!$C$251" lockText="1" noThreeD="1"/>
</file>

<file path=xl/ctrlProps/ctrlProp183.xml><?xml version="1.0" encoding="utf-8"?>
<formControlPr xmlns="http://schemas.microsoft.com/office/spreadsheetml/2009/9/main" objectType="CheckBox" fmlaLink="String!$C$250" lockText="1" noThreeD="1"/>
</file>

<file path=xl/ctrlProps/ctrlProp184.xml><?xml version="1.0" encoding="utf-8"?>
<formControlPr xmlns="http://schemas.microsoft.com/office/spreadsheetml/2009/9/main" objectType="CheckBox" fmlaLink="String!$C$249" lockText="1" noThreeD="1"/>
</file>

<file path=xl/ctrlProps/ctrlProp185.xml><?xml version="1.0" encoding="utf-8"?>
<formControlPr xmlns="http://schemas.microsoft.com/office/spreadsheetml/2009/9/main" objectType="CheckBox" fmlaLink="String!$C$248" lockText="1" noThreeD="1"/>
</file>

<file path=xl/ctrlProps/ctrlProp186.xml><?xml version="1.0" encoding="utf-8"?>
<formControlPr xmlns="http://schemas.microsoft.com/office/spreadsheetml/2009/9/main" objectType="CheckBox" fmlaLink="Background!$G$11" lockText="1" noThreeD="1"/>
</file>

<file path=xl/ctrlProps/ctrlProp187.xml><?xml version="1.0" encoding="utf-8"?>
<formControlPr xmlns="http://schemas.microsoft.com/office/spreadsheetml/2009/9/main" objectType="CheckBox" fmlaLink="Background!$G$12" lockText="1" noThreeD="1"/>
</file>

<file path=xl/ctrlProps/ctrlProp188.xml><?xml version="1.0" encoding="utf-8"?>
<formControlPr xmlns="http://schemas.microsoft.com/office/spreadsheetml/2009/9/main" objectType="CheckBox" fmlaLink="Background!$I$10" lockText="1" noThreeD="1"/>
</file>

<file path=xl/ctrlProps/ctrlProp189.xml><?xml version="1.0" encoding="utf-8"?>
<formControlPr xmlns="http://schemas.microsoft.com/office/spreadsheetml/2009/9/main" objectType="CheckBox" fmlaLink="Background!$I$11" lockText="1" noThreeD="1"/>
</file>

<file path=xl/ctrlProps/ctrlProp19.xml><?xml version="1.0" encoding="utf-8"?>
<formControlPr xmlns="http://schemas.microsoft.com/office/spreadsheetml/2009/9/main" objectType="CheckBox" fmlaLink="String!$C$276" lockText="1" noThreeD="1"/>
</file>

<file path=xl/ctrlProps/ctrlProp190.xml><?xml version="1.0" encoding="utf-8"?>
<formControlPr xmlns="http://schemas.microsoft.com/office/spreadsheetml/2009/9/main" objectType="CheckBox" fmlaLink="Background!$I$12" lockText="1" noThreeD="1"/>
</file>

<file path=xl/ctrlProps/ctrlProp191.xml><?xml version="1.0" encoding="utf-8"?>
<formControlPr xmlns="http://schemas.microsoft.com/office/spreadsheetml/2009/9/main" objectType="CheckBox" fmlaLink="Background!$G$10" lockText="1" noThreeD="1"/>
</file>

<file path=xl/ctrlProps/ctrlProp192.xml><?xml version="1.0" encoding="utf-8"?>
<formControlPr xmlns="http://schemas.microsoft.com/office/spreadsheetml/2009/9/main" objectType="CheckBox" fmlaLink="Background!$G$34" lockText="1" noThreeD="1"/>
</file>

<file path=xl/ctrlProps/ctrlProp193.xml><?xml version="1.0" encoding="utf-8"?>
<formControlPr xmlns="http://schemas.microsoft.com/office/spreadsheetml/2009/9/main" objectType="CheckBox" fmlaLink="Background!$G$35" lockText="1" noThreeD="1"/>
</file>

<file path=xl/ctrlProps/ctrlProp194.xml><?xml version="1.0" encoding="utf-8"?>
<formControlPr xmlns="http://schemas.microsoft.com/office/spreadsheetml/2009/9/main" objectType="CheckBox" fmlaLink="Background!$G$36" lockText="1" noThreeD="1"/>
</file>

<file path=xl/ctrlProps/ctrlProp195.xml><?xml version="1.0" encoding="utf-8"?>
<formControlPr xmlns="http://schemas.microsoft.com/office/spreadsheetml/2009/9/main" objectType="CheckBox" fmlaLink="Background!$G$37" lockText="1" noThreeD="1"/>
</file>

<file path=xl/ctrlProps/ctrlProp196.xml><?xml version="1.0" encoding="utf-8"?>
<formControlPr xmlns="http://schemas.microsoft.com/office/spreadsheetml/2009/9/main" objectType="CheckBox" fmlaLink="Background!$I$34" lockText="1" noThreeD="1"/>
</file>

<file path=xl/ctrlProps/ctrlProp197.xml><?xml version="1.0" encoding="utf-8"?>
<formControlPr xmlns="http://schemas.microsoft.com/office/spreadsheetml/2009/9/main" objectType="CheckBox" fmlaLink="Background!$I$35" lockText="1" noThreeD="1"/>
</file>

<file path=xl/ctrlProps/ctrlProp198.xml><?xml version="1.0" encoding="utf-8"?>
<formControlPr xmlns="http://schemas.microsoft.com/office/spreadsheetml/2009/9/main" objectType="CheckBox" fmlaLink="Background!$I$36" lockText="1" noThreeD="1"/>
</file>

<file path=xl/ctrlProps/ctrlProp199.xml><?xml version="1.0" encoding="utf-8"?>
<formControlPr xmlns="http://schemas.microsoft.com/office/spreadsheetml/2009/9/main" objectType="CheckBox" fmlaLink="Background!$I$37" lockText="1" noThreeD="1"/>
</file>

<file path=xl/ctrlProps/ctrlProp2.xml><?xml version="1.0" encoding="utf-8"?>
<formControlPr xmlns="http://schemas.microsoft.com/office/spreadsheetml/2009/9/main" objectType="CheckBox" fmlaLink="String!$E$279" lockText="1" noThreeD="1"/>
</file>

<file path=xl/ctrlProps/ctrlProp20.xml><?xml version="1.0" encoding="utf-8"?>
<formControlPr xmlns="http://schemas.microsoft.com/office/spreadsheetml/2009/9/main" objectType="CheckBox" fmlaLink="String!$C$275" lockText="1" noThreeD="1"/>
</file>

<file path=xl/ctrlProps/ctrlProp200.xml><?xml version="1.0" encoding="utf-8"?>
<formControlPr xmlns="http://schemas.microsoft.com/office/spreadsheetml/2009/9/main" objectType="CheckBox" fmlaLink="Background!$K$34" lockText="1" noThreeD="1"/>
</file>

<file path=xl/ctrlProps/ctrlProp201.xml><?xml version="1.0" encoding="utf-8"?>
<formControlPr xmlns="http://schemas.microsoft.com/office/spreadsheetml/2009/9/main" objectType="CheckBox" fmlaLink="Background!$K$35" lockText="1" noThreeD="1"/>
</file>

<file path=xl/ctrlProps/ctrlProp202.xml><?xml version="1.0" encoding="utf-8"?>
<formControlPr xmlns="http://schemas.microsoft.com/office/spreadsheetml/2009/9/main" objectType="CheckBox" fmlaLink="Background!$K$36" lockText="1" noThreeD="1"/>
</file>

<file path=xl/ctrlProps/ctrlProp203.xml><?xml version="1.0" encoding="utf-8"?>
<formControlPr xmlns="http://schemas.microsoft.com/office/spreadsheetml/2009/9/main" objectType="CheckBox" fmlaLink="Background!$K$37" lockText="1" noThreeD="1"/>
</file>

<file path=xl/ctrlProps/ctrlProp204.xml><?xml version="1.0" encoding="utf-8"?>
<formControlPr xmlns="http://schemas.microsoft.com/office/spreadsheetml/2009/9/main" objectType="CheckBox" fmlaLink="Background!$M$34" lockText="1" noThreeD="1"/>
</file>

<file path=xl/ctrlProps/ctrlProp205.xml><?xml version="1.0" encoding="utf-8"?>
<formControlPr xmlns="http://schemas.microsoft.com/office/spreadsheetml/2009/9/main" objectType="CheckBox" fmlaLink="Background!$M$35" lockText="1" noThreeD="1"/>
</file>

<file path=xl/ctrlProps/ctrlProp206.xml><?xml version="1.0" encoding="utf-8"?>
<formControlPr xmlns="http://schemas.microsoft.com/office/spreadsheetml/2009/9/main" objectType="CheckBox" fmlaLink="Background!$M$36" lockText="1" noThreeD="1"/>
</file>

<file path=xl/ctrlProps/ctrlProp207.xml><?xml version="1.0" encoding="utf-8"?>
<formControlPr xmlns="http://schemas.microsoft.com/office/spreadsheetml/2009/9/main" objectType="CheckBox" fmlaLink="Background!$G$38" lockText="1" noThreeD="1"/>
</file>

<file path=xl/ctrlProps/ctrlProp208.xml><?xml version="1.0" encoding="utf-8"?>
<formControlPr xmlns="http://schemas.microsoft.com/office/spreadsheetml/2009/9/main" objectType="CheckBox" fmlaLink="Background!$G$39" lockText="1" noThreeD="1"/>
</file>

<file path=xl/ctrlProps/ctrlProp209.xml><?xml version="1.0" encoding="utf-8"?>
<formControlPr xmlns="http://schemas.microsoft.com/office/spreadsheetml/2009/9/main" objectType="CheckBox" fmlaLink="Background!$G$40" lockText="1" noThreeD="1"/>
</file>

<file path=xl/ctrlProps/ctrlProp21.xml><?xml version="1.0" encoding="utf-8"?>
<formControlPr xmlns="http://schemas.microsoft.com/office/spreadsheetml/2009/9/main" objectType="CheckBox" fmlaLink="String!$C$274" lockText="1" noThreeD="1"/>
</file>

<file path=xl/ctrlProps/ctrlProp210.xml><?xml version="1.0" encoding="utf-8"?>
<formControlPr xmlns="http://schemas.microsoft.com/office/spreadsheetml/2009/9/main" objectType="CheckBox" fmlaLink="Background!$G$41" lockText="1" noThreeD="1"/>
</file>

<file path=xl/ctrlProps/ctrlProp211.xml><?xml version="1.0" encoding="utf-8"?>
<formControlPr xmlns="http://schemas.microsoft.com/office/spreadsheetml/2009/9/main" objectType="CheckBox" fmlaLink="Background!$I$38" lockText="1" noThreeD="1"/>
</file>

<file path=xl/ctrlProps/ctrlProp212.xml><?xml version="1.0" encoding="utf-8"?>
<formControlPr xmlns="http://schemas.microsoft.com/office/spreadsheetml/2009/9/main" objectType="CheckBox" fmlaLink="Background!$I$39" lockText="1" noThreeD="1"/>
</file>

<file path=xl/ctrlProps/ctrlProp213.xml><?xml version="1.0" encoding="utf-8"?>
<formControlPr xmlns="http://schemas.microsoft.com/office/spreadsheetml/2009/9/main" objectType="CheckBox" fmlaLink="Background!$I$40" lockText="1" noThreeD="1"/>
</file>

<file path=xl/ctrlProps/ctrlProp214.xml><?xml version="1.0" encoding="utf-8"?>
<formControlPr xmlns="http://schemas.microsoft.com/office/spreadsheetml/2009/9/main" objectType="CheckBox" fmlaLink="Background!$I$41" lockText="1" noThreeD="1"/>
</file>

<file path=xl/ctrlProps/ctrlProp215.xml><?xml version="1.0" encoding="utf-8"?>
<formControlPr xmlns="http://schemas.microsoft.com/office/spreadsheetml/2009/9/main" objectType="CheckBox" fmlaLink="Background!$K$39" lockText="1" noThreeD="1"/>
</file>

<file path=xl/ctrlProps/ctrlProp216.xml><?xml version="1.0" encoding="utf-8"?>
<formControlPr xmlns="http://schemas.microsoft.com/office/spreadsheetml/2009/9/main" objectType="CheckBox" fmlaLink="Background!$K$40" lockText="1" noThreeD="1"/>
</file>

<file path=xl/ctrlProps/ctrlProp217.xml><?xml version="1.0" encoding="utf-8"?>
<formControlPr xmlns="http://schemas.microsoft.com/office/spreadsheetml/2009/9/main" objectType="CheckBox" fmlaLink="Background!$K$41" lockText="1" noThreeD="1"/>
</file>

<file path=xl/ctrlProps/ctrlProp218.xml><?xml version="1.0" encoding="utf-8"?>
<formControlPr xmlns="http://schemas.microsoft.com/office/spreadsheetml/2009/9/main" objectType="CheckBox" fmlaLink="Background!$K$42" lockText="1" noThreeD="1"/>
</file>

<file path=xl/ctrlProps/ctrlProp219.xml><?xml version="1.0" encoding="utf-8"?>
<formControlPr xmlns="http://schemas.microsoft.com/office/spreadsheetml/2009/9/main" objectType="CheckBox" fmlaLink="Background!$M$39" lockText="1" noThreeD="1"/>
</file>

<file path=xl/ctrlProps/ctrlProp22.xml><?xml version="1.0" encoding="utf-8"?>
<formControlPr xmlns="http://schemas.microsoft.com/office/spreadsheetml/2009/9/main" objectType="CheckBox" fmlaLink="String!$I$272" lockText="1" noThreeD="1"/>
</file>

<file path=xl/ctrlProps/ctrlProp220.xml><?xml version="1.0" encoding="utf-8"?>
<formControlPr xmlns="http://schemas.microsoft.com/office/spreadsheetml/2009/9/main" objectType="CheckBox" fmlaLink="Background!$M$40" lockText="1" noThreeD="1"/>
</file>

<file path=xl/ctrlProps/ctrlProp221.xml><?xml version="1.0" encoding="utf-8"?>
<formControlPr xmlns="http://schemas.microsoft.com/office/spreadsheetml/2009/9/main" objectType="CheckBox" fmlaLink="Background!$G$42" lockText="1" noThreeD="1"/>
</file>

<file path=xl/ctrlProps/ctrlProp222.xml><?xml version="1.0" encoding="utf-8"?>
<formControlPr xmlns="http://schemas.microsoft.com/office/spreadsheetml/2009/9/main" objectType="CheckBox" fmlaLink="Background!$G$43" lockText="1" noThreeD="1"/>
</file>

<file path=xl/ctrlProps/ctrlProp223.xml><?xml version="1.0" encoding="utf-8"?>
<formControlPr xmlns="http://schemas.microsoft.com/office/spreadsheetml/2009/9/main" objectType="CheckBox" fmlaLink="Background!$G$44" lockText="1" noThreeD="1"/>
</file>

<file path=xl/ctrlProps/ctrlProp224.xml><?xml version="1.0" encoding="utf-8"?>
<formControlPr xmlns="http://schemas.microsoft.com/office/spreadsheetml/2009/9/main" objectType="CheckBox" fmlaLink="Background!$G$45" lockText="1" noThreeD="1"/>
</file>

<file path=xl/ctrlProps/ctrlProp225.xml><?xml version="1.0" encoding="utf-8"?>
<formControlPr xmlns="http://schemas.microsoft.com/office/spreadsheetml/2009/9/main" objectType="CheckBox" fmlaLink="Background!$I$42" lockText="1" noThreeD="1"/>
</file>

<file path=xl/ctrlProps/ctrlProp226.xml><?xml version="1.0" encoding="utf-8"?>
<formControlPr xmlns="http://schemas.microsoft.com/office/spreadsheetml/2009/9/main" objectType="CheckBox" fmlaLink="Background!$I$43" lockText="1" noThreeD="1"/>
</file>

<file path=xl/ctrlProps/ctrlProp227.xml><?xml version="1.0" encoding="utf-8"?>
<formControlPr xmlns="http://schemas.microsoft.com/office/spreadsheetml/2009/9/main" objectType="CheckBox" fmlaLink="Background!$I$44"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String!$I$271"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fmlaLink="Background!$K$38" lockText="1" noThreeD="1"/>
</file>

<file path=xl/ctrlProps/ctrlProp24.xml><?xml version="1.0" encoding="utf-8"?>
<formControlPr xmlns="http://schemas.microsoft.com/office/spreadsheetml/2009/9/main" objectType="CheckBox" fmlaLink="String!$I$270" lockText="1" noThreeD="1"/>
</file>

<file path=xl/ctrlProps/ctrlProp25.xml><?xml version="1.0" encoding="utf-8"?>
<formControlPr xmlns="http://schemas.microsoft.com/office/spreadsheetml/2009/9/main" objectType="CheckBox" fmlaLink="String!$G$274" lockText="1" noThreeD="1"/>
</file>

<file path=xl/ctrlProps/ctrlProp26.xml><?xml version="1.0" encoding="utf-8"?>
<formControlPr xmlns="http://schemas.microsoft.com/office/spreadsheetml/2009/9/main" objectType="CheckBox" fmlaLink="String!$G$273" lockText="1" noThreeD="1"/>
</file>

<file path=xl/ctrlProps/ctrlProp27.xml><?xml version="1.0" encoding="utf-8"?>
<formControlPr xmlns="http://schemas.microsoft.com/office/spreadsheetml/2009/9/main" objectType="CheckBox" fmlaLink="String!$G$272" lockText="1" noThreeD="1"/>
</file>

<file path=xl/ctrlProps/ctrlProp28.xml><?xml version="1.0" encoding="utf-8"?>
<formControlPr xmlns="http://schemas.microsoft.com/office/spreadsheetml/2009/9/main" objectType="CheckBox" fmlaLink="String!$G$271" lockText="1" noThreeD="1"/>
</file>

<file path=xl/ctrlProps/ctrlProp29.xml><?xml version="1.0" encoding="utf-8"?>
<formControlPr xmlns="http://schemas.microsoft.com/office/spreadsheetml/2009/9/main" objectType="CheckBox" fmlaLink="String!$G$270" lockText="1" noThreeD="1"/>
</file>

<file path=xl/ctrlProps/ctrlProp3.xml><?xml version="1.0" encoding="utf-8"?>
<formControlPr xmlns="http://schemas.microsoft.com/office/spreadsheetml/2009/9/main" objectType="CheckBox" fmlaLink="String!$E$278" lockText="1" noThreeD="1"/>
</file>

<file path=xl/ctrlProps/ctrlProp30.xml><?xml version="1.0" encoding="utf-8"?>
<formControlPr xmlns="http://schemas.microsoft.com/office/spreadsheetml/2009/9/main" objectType="CheckBox" fmlaLink="String!$E$273" lockText="1" noThreeD="1"/>
</file>

<file path=xl/ctrlProps/ctrlProp31.xml><?xml version="1.0" encoding="utf-8"?>
<formControlPr xmlns="http://schemas.microsoft.com/office/spreadsheetml/2009/9/main" objectType="CheckBox" fmlaLink="String!$E$272" lockText="1" noThreeD="1"/>
</file>

<file path=xl/ctrlProps/ctrlProp32.xml><?xml version="1.0" encoding="utf-8"?>
<formControlPr xmlns="http://schemas.microsoft.com/office/spreadsheetml/2009/9/main" objectType="CheckBox" fmlaLink="String!$E$271" lockText="1" noThreeD="1"/>
</file>

<file path=xl/ctrlProps/ctrlProp33.xml><?xml version="1.0" encoding="utf-8"?>
<formControlPr xmlns="http://schemas.microsoft.com/office/spreadsheetml/2009/9/main" objectType="CheckBox" fmlaLink="String!$E$270" lockText="1" noThreeD="1"/>
</file>

<file path=xl/ctrlProps/ctrlProp34.xml><?xml version="1.0" encoding="utf-8"?>
<formControlPr xmlns="http://schemas.microsoft.com/office/spreadsheetml/2009/9/main" objectType="CheckBox" fmlaLink="String!$C$273" lockText="1" noThreeD="1"/>
</file>

<file path=xl/ctrlProps/ctrlProp35.xml><?xml version="1.0" encoding="utf-8"?>
<formControlPr xmlns="http://schemas.microsoft.com/office/spreadsheetml/2009/9/main" objectType="CheckBox" fmlaLink="String!$C$272" lockText="1" noThreeD="1"/>
</file>

<file path=xl/ctrlProps/ctrlProp36.xml><?xml version="1.0" encoding="utf-8"?>
<formControlPr xmlns="http://schemas.microsoft.com/office/spreadsheetml/2009/9/main" objectType="CheckBox" fmlaLink="String!$C$271" lockText="1" noThreeD="1"/>
</file>

<file path=xl/ctrlProps/ctrlProp37.xml><?xml version="1.0" encoding="utf-8"?>
<formControlPr xmlns="http://schemas.microsoft.com/office/spreadsheetml/2009/9/main" objectType="CheckBox" fmlaLink="String!$C$270" lockText="1" noThreeD="1"/>
</file>

<file path=xl/ctrlProps/ctrlProp38.xml><?xml version="1.0" encoding="utf-8"?>
<formControlPr xmlns="http://schemas.microsoft.com/office/spreadsheetml/2009/9/main" objectType="CheckBox" fmlaLink="Background!$G$34" lockText="1" noThreeD="1"/>
</file>

<file path=xl/ctrlProps/ctrlProp39.xml><?xml version="1.0" encoding="utf-8"?>
<formControlPr xmlns="http://schemas.microsoft.com/office/spreadsheetml/2009/9/main" objectType="CheckBox" fmlaLink="Background!$G$35" lockText="1" noThreeD="1"/>
</file>

<file path=xl/ctrlProps/ctrlProp4.xml><?xml version="1.0" encoding="utf-8"?>
<formControlPr xmlns="http://schemas.microsoft.com/office/spreadsheetml/2009/9/main" objectType="CheckBox" fmlaLink="String!$C$281" lockText="1" noThreeD="1"/>
</file>

<file path=xl/ctrlProps/ctrlProp40.xml><?xml version="1.0" encoding="utf-8"?>
<formControlPr xmlns="http://schemas.microsoft.com/office/spreadsheetml/2009/9/main" objectType="CheckBox" fmlaLink="Background!$G$36" lockText="1" noThreeD="1"/>
</file>

<file path=xl/ctrlProps/ctrlProp41.xml><?xml version="1.0" encoding="utf-8"?>
<formControlPr xmlns="http://schemas.microsoft.com/office/spreadsheetml/2009/9/main" objectType="CheckBox" fmlaLink="Background!$G$37" lockText="1" noThreeD="1"/>
</file>

<file path=xl/ctrlProps/ctrlProp42.xml><?xml version="1.0" encoding="utf-8"?>
<formControlPr xmlns="http://schemas.microsoft.com/office/spreadsheetml/2009/9/main" objectType="CheckBox" fmlaLink="Background!$I$34" lockText="1" noThreeD="1"/>
</file>

<file path=xl/ctrlProps/ctrlProp43.xml><?xml version="1.0" encoding="utf-8"?>
<formControlPr xmlns="http://schemas.microsoft.com/office/spreadsheetml/2009/9/main" objectType="CheckBox" fmlaLink="Background!$I$35" lockText="1" noThreeD="1"/>
</file>

<file path=xl/ctrlProps/ctrlProp44.xml><?xml version="1.0" encoding="utf-8"?>
<formControlPr xmlns="http://schemas.microsoft.com/office/spreadsheetml/2009/9/main" objectType="CheckBox" fmlaLink="Background!$I$36" lockText="1" noThreeD="1"/>
</file>

<file path=xl/ctrlProps/ctrlProp45.xml><?xml version="1.0" encoding="utf-8"?>
<formControlPr xmlns="http://schemas.microsoft.com/office/spreadsheetml/2009/9/main" objectType="CheckBox" fmlaLink="Background!$I$37" lockText="1" noThreeD="1"/>
</file>

<file path=xl/ctrlProps/ctrlProp46.xml><?xml version="1.0" encoding="utf-8"?>
<formControlPr xmlns="http://schemas.microsoft.com/office/spreadsheetml/2009/9/main" objectType="CheckBox" fmlaLink="Background!$K$34" lockText="1" noThreeD="1"/>
</file>

<file path=xl/ctrlProps/ctrlProp47.xml><?xml version="1.0" encoding="utf-8"?>
<formControlPr xmlns="http://schemas.microsoft.com/office/spreadsheetml/2009/9/main" objectType="CheckBox" fmlaLink="Background!$K$35" lockText="1" noThreeD="1"/>
</file>

<file path=xl/ctrlProps/ctrlProp48.xml><?xml version="1.0" encoding="utf-8"?>
<formControlPr xmlns="http://schemas.microsoft.com/office/spreadsheetml/2009/9/main" objectType="CheckBox" fmlaLink="Background!$K$36" lockText="1" noThreeD="1"/>
</file>

<file path=xl/ctrlProps/ctrlProp49.xml><?xml version="1.0" encoding="utf-8"?>
<formControlPr xmlns="http://schemas.microsoft.com/office/spreadsheetml/2009/9/main" objectType="CheckBox" fmlaLink="Background!$K$37" lockText="1" noThreeD="1"/>
</file>

<file path=xl/ctrlProps/ctrlProp5.xml><?xml version="1.0" encoding="utf-8"?>
<formControlPr xmlns="http://schemas.microsoft.com/office/spreadsheetml/2009/9/main" objectType="CheckBox" fmlaLink="String!$C$280" lockText="1" noThreeD="1"/>
</file>

<file path=xl/ctrlProps/ctrlProp50.xml><?xml version="1.0" encoding="utf-8"?>
<formControlPr xmlns="http://schemas.microsoft.com/office/spreadsheetml/2009/9/main" objectType="CheckBox" fmlaLink="Background!$M$34" lockText="1" noThreeD="1"/>
</file>

<file path=xl/ctrlProps/ctrlProp51.xml><?xml version="1.0" encoding="utf-8"?>
<formControlPr xmlns="http://schemas.microsoft.com/office/spreadsheetml/2009/9/main" objectType="CheckBox" fmlaLink="Background!$M$35" lockText="1" noThreeD="1"/>
</file>

<file path=xl/ctrlProps/ctrlProp52.xml><?xml version="1.0" encoding="utf-8"?>
<formControlPr xmlns="http://schemas.microsoft.com/office/spreadsheetml/2009/9/main" objectType="CheckBox" fmlaLink="Background!$M$36" lockText="1" noThreeD="1"/>
</file>

<file path=xl/ctrlProps/ctrlProp53.xml><?xml version="1.0" encoding="utf-8"?>
<formControlPr xmlns="http://schemas.microsoft.com/office/spreadsheetml/2009/9/main" objectType="CheckBox" fmlaLink="Background!$G$38" lockText="1" noThreeD="1"/>
</file>

<file path=xl/ctrlProps/ctrlProp54.xml><?xml version="1.0" encoding="utf-8"?>
<formControlPr xmlns="http://schemas.microsoft.com/office/spreadsheetml/2009/9/main" objectType="CheckBox" fmlaLink="Background!$G$39" lockText="1" noThreeD="1"/>
</file>

<file path=xl/ctrlProps/ctrlProp55.xml><?xml version="1.0" encoding="utf-8"?>
<formControlPr xmlns="http://schemas.microsoft.com/office/spreadsheetml/2009/9/main" objectType="CheckBox" fmlaLink="Background!$G$40" lockText="1" noThreeD="1"/>
</file>

<file path=xl/ctrlProps/ctrlProp56.xml><?xml version="1.0" encoding="utf-8"?>
<formControlPr xmlns="http://schemas.microsoft.com/office/spreadsheetml/2009/9/main" objectType="CheckBox" fmlaLink="Background!$G$41" lockText="1" noThreeD="1"/>
</file>

<file path=xl/ctrlProps/ctrlProp57.xml><?xml version="1.0" encoding="utf-8"?>
<formControlPr xmlns="http://schemas.microsoft.com/office/spreadsheetml/2009/9/main" objectType="CheckBox" fmlaLink="Background!$I$38" lockText="1" noThreeD="1"/>
</file>

<file path=xl/ctrlProps/ctrlProp58.xml><?xml version="1.0" encoding="utf-8"?>
<formControlPr xmlns="http://schemas.microsoft.com/office/spreadsheetml/2009/9/main" objectType="CheckBox" fmlaLink="Background!$I$39" lockText="1" noThreeD="1"/>
</file>

<file path=xl/ctrlProps/ctrlProp59.xml><?xml version="1.0" encoding="utf-8"?>
<formControlPr xmlns="http://schemas.microsoft.com/office/spreadsheetml/2009/9/main" objectType="CheckBox" fmlaLink="Background!$I$40" lockText="1" noThreeD="1"/>
</file>

<file path=xl/ctrlProps/ctrlProp6.xml><?xml version="1.0" encoding="utf-8"?>
<formControlPr xmlns="http://schemas.microsoft.com/office/spreadsheetml/2009/9/main" objectType="CheckBox" fmlaLink="String!$C$279" lockText="1" noThreeD="1"/>
</file>

<file path=xl/ctrlProps/ctrlProp60.xml><?xml version="1.0" encoding="utf-8"?>
<formControlPr xmlns="http://schemas.microsoft.com/office/spreadsheetml/2009/9/main" objectType="CheckBox" fmlaLink="Background!$I$41" lockText="1" noThreeD="1"/>
</file>

<file path=xl/ctrlProps/ctrlProp61.xml><?xml version="1.0" encoding="utf-8"?>
<formControlPr xmlns="http://schemas.microsoft.com/office/spreadsheetml/2009/9/main" objectType="CheckBox" fmlaLink="Background!$K$39" lockText="1" noThreeD="1"/>
</file>

<file path=xl/ctrlProps/ctrlProp62.xml><?xml version="1.0" encoding="utf-8"?>
<formControlPr xmlns="http://schemas.microsoft.com/office/spreadsheetml/2009/9/main" objectType="CheckBox" fmlaLink="Background!$K$40" lockText="1" noThreeD="1"/>
</file>

<file path=xl/ctrlProps/ctrlProp63.xml><?xml version="1.0" encoding="utf-8"?>
<formControlPr xmlns="http://schemas.microsoft.com/office/spreadsheetml/2009/9/main" objectType="CheckBox" fmlaLink="Background!$K$41" lockText="1" noThreeD="1"/>
</file>

<file path=xl/ctrlProps/ctrlProp64.xml><?xml version="1.0" encoding="utf-8"?>
<formControlPr xmlns="http://schemas.microsoft.com/office/spreadsheetml/2009/9/main" objectType="CheckBox" fmlaLink="Background!$K$42" lockText="1" noThreeD="1"/>
</file>

<file path=xl/ctrlProps/ctrlProp65.xml><?xml version="1.0" encoding="utf-8"?>
<formControlPr xmlns="http://schemas.microsoft.com/office/spreadsheetml/2009/9/main" objectType="CheckBox" fmlaLink="Background!$M$39" lockText="1" noThreeD="1"/>
</file>

<file path=xl/ctrlProps/ctrlProp66.xml><?xml version="1.0" encoding="utf-8"?>
<formControlPr xmlns="http://schemas.microsoft.com/office/spreadsheetml/2009/9/main" objectType="CheckBox" fmlaLink="Background!$M$40" lockText="1" noThreeD="1"/>
</file>

<file path=xl/ctrlProps/ctrlProp67.xml><?xml version="1.0" encoding="utf-8"?>
<formControlPr xmlns="http://schemas.microsoft.com/office/spreadsheetml/2009/9/main" objectType="CheckBox" fmlaLink="Background!$G$42" lockText="1" noThreeD="1"/>
</file>

<file path=xl/ctrlProps/ctrlProp68.xml><?xml version="1.0" encoding="utf-8"?>
<formControlPr xmlns="http://schemas.microsoft.com/office/spreadsheetml/2009/9/main" objectType="CheckBox" fmlaLink="Background!$G$43" lockText="1" noThreeD="1"/>
</file>

<file path=xl/ctrlProps/ctrlProp69.xml><?xml version="1.0" encoding="utf-8"?>
<formControlPr xmlns="http://schemas.microsoft.com/office/spreadsheetml/2009/9/main" objectType="CheckBox" fmlaLink="Background!$G$44" lockText="1" noThreeD="1"/>
</file>

<file path=xl/ctrlProps/ctrlProp7.xml><?xml version="1.0" encoding="utf-8"?>
<formControlPr xmlns="http://schemas.microsoft.com/office/spreadsheetml/2009/9/main" objectType="CheckBox" fmlaLink="String!$C$278" lockText="1" noThreeD="1"/>
</file>

<file path=xl/ctrlProps/ctrlProp70.xml><?xml version="1.0" encoding="utf-8"?>
<formControlPr xmlns="http://schemas.microsoft.com/office/spreadsheetml/2009/9/main" objectType="CheckBox" fmlaLink="Background!$G$45" lockText="1" noThreeD="1"/>
</file>

<file path=xl/ctrlProps/ctrlProp71.xml><?xml version="1.0" encoding="utf-8"?>
<formControlPr xmlns="http://schemas.microsoft.com/office/spreadsheetml/2009/9/main" objectType="CheckBox" fmlaLink="Background!$I$42" lockText="1" noThreeD="1"/>
</file>

<file path=xl/ctrlProps/ctrlProp72.xml><?xml version="1.0" encoding="utf-8"?>
<formControlPr xmlns="http://schemas.microsoft.com/office/spreadsheetml/2009/9/main" objectType="CheckBox" fmlaLink="Background!$I$43" lockText="1" noThreeD="1"/>
</file>

<file path=xl/ctrlProps/ctrlProp73.xml><?xml version="1.0" encoding="utf-8"?>
<formControlPr xmlns="http://schemas.microsoft.com/office/spreadsheetml/2009/9/main" objectType="CheckBox" fmlaLink="Background!$I$44" lockText="1" noThreeD="1"/>
</file>

<file path=xl/ctrlProps/ctrlProp74.xml><?xml version="1.0" encoding="utf-8"?>
<formControlPr xmlns="http://schemas.microsoft.com/office/spreadsheetml/2009/9/main" objectType="CheckBox" fmlaLink="Background!$K$38" lockText="1" noThreeD="1"/>
</file>

<file path=xl/ctrlProps/ctrlProp75.xml><?xml version="1.0" encoding="utf-8"?>
<formControlPr xmlns="http://schemas.microsoft.com/office/spreadsheetml/2009/9/main" objectType="CheckBox" fmlaLink="String!$C$204" lockText="1" noThreeD="1"/>
</file>

<file path=xl/ctrlProps/ctrlProp76.xml><?xml version="1.0" encoding="utf-8"?>
<formControlPr xmlns="http://schemas.microsoft.com/office/spreadsheetml/2009/9/main" objectType="CheckBox" fmlaLink="String!$C$205" lockText="1" noThreeD="1"/>
</file>

<file path=xl/ctrlProps/ctrlProp77.xml><?xml version="1.0" encoding="utf-8"?>
<formControlPr xmlns="http://schemas.microsoft.com/office/spreadsheetml/2009/9/main" objectType="CheckBox" fmlaLink="String!$C$206" lockText="1" noThreeD="1"/>
</file>

<file path=xl/ctrlProps/ctrlProp78.xml><?xml version="1.0" encoding="utf-8"?>
<formControlPr xmlns="http://schemas.microsoft.com/office/spreadsheetml/2009/9/main" objectType="CheckBox" fmlaLink="String!$C$207" lockText="1" noThreeD="1"/>
</file>

<file path=xl/ctrlProps/ctrlProp79.xml><?xml version="1.0" encoding="utf-8"?>
<formControlPr xmlns="http://schemas.microsoft.com/office/spreadsheetml/2009/9/main" objectType="CheckBox" fmlaLink="String!$E$204" lockText="1" noThreeD="1"/>
</file>

<file path=xl/ctrlProps/ctrlProp8.xml><?xml version="1.0" encoding="utf-8"?>
<formControlPr xmlns="http://schemas.microsoft.com/office/spreadsheetml/2009/9/main" objectType="CheckBox" fmlaLink="String!$I$276" lockText="1" noThreeD="1"/>
</file>

<file path=xl/ctrlProps/ctrlProp80.xml><?xml version="1.0" encoding="utf-8"?>
<formControlPr xmlns="http://schemas.microsoft.com/office/spreadsheetml/2009/9/main" objectType="CheckBox" fmlaLink="String!$E$205" lockText="1" noThreeD="1"/>
</file>

<file path=xl/ctrlProps/ctrlProp81.xml><?xml version="1.0" encoding="utf-8"?>
<formControlPr xmlns="http://schemas.microsoft.com/office/spreadsheetml/2009/9/main" objectType="CheckBox" fmlaLink="String!$E$206" lockText="1" noThreeD="1"/>
</file>

<file path=xl/ctrlProps/ctrlProp82.xml><?xml version="1.0" encoding="utf-8"?>
<formControlPr xmlns="http://schemas.microsoft.com/office/spreadsheetml/2009/9/main" objectType="CheckBox" fmlaLink="String!$E$207" lockText="1" noThreeD="1"/>
</file>

<file path=xl/ctrlProps/ctrlProp83.xml><?xml version="1.0" encoding="utf-8"?>
<formControlPr xmlns="http://schemas.microsoft.com/office/spreadsheetml/2009/9/main" objectType="CheckBox" fmlaLink="String!$G$204" lockText="1" noThreeD="1"/>
</file>

<file path=xl/ctrlProps/ctrlProp84.xml><?xml version="1.0" encoding="utf-8"?>
<formControlPr xmlns="http://schemas.microsoft.com/office/spreadsheetml/2009/9/main" objectType="CheckBox" fmlaLink="String!$G$205" lockText="1" noThreeD="1"/>
</file>

<file path=xl/ctrlProps/ctrlProp85.xml><?xml version="1.0" encoding="utf-8"?>
<formControlPr xmlns="http://schemas.microsoft.com/office/spreadsheetml/2009/9/main" objectType="CheckBox" fmlaLink="String!$G$206" lockText="1" noThreeD="1"/>
</file>

<file path=xl/ctrlProps/ctrlProp86.xml><?xml version="1.0" encoding="utf-8"?>
<formControlPr xmlns="http://schemas.microsoft.com/office/spreadsheetml/2009/9/main" objectType="CheckBox" fmlaLink="String!$G$207" lockText="1" noThreeD="1"/>
</file>

<file path=xl/ctrlProps/ctrlProp87.xml><?xml version="1.0" encoding="utf-8"?>
<formControlPr xmlns="http://schemas.microsoft.com/office/spreadsheetml/2009/9/main" objectType="CheckBox" fmlaLink="String!$G$208" lockText="1" noThreeD="1"/>
</file>

<file path=xl/ctrlProps/ctrlProp88.xml><?xml version="1.0" encoding="utf-8"?>
<formControlPr xmlns="http://schemas.microsoft.com/office/spreadsheetml/2009/9/main" objectType="CheckBox" fmlaLink="String!$I$204" lockText="1" noThreeD="1"/>
</file>

<file path=xl/ctrlProps/ctrlProp89.xml><?xml version="1.0" encoding="utf-8"?>
<formControlPr xmlns="http://schemas.microsoft.com/office/spreadsheetml/2009/9/main" objectType="CheckBox" fmlaLink="String!$I$205" lockText="1" noThreeD="1"/>
</file>

<file path=xl/ctrlProps/ctrlProp9.xml><?xml version="1.0" encoding="utf-8"?>
<formControlPr xmlns="http://schemas.microsoft.com/office/spreadsheetml/2009/9/main" objectType="CheckBox" fmlaLink="String!$I$275" lockText="1" noThreeD="1"/>
</file>

<file path=xl/ctrlProps/ctrlProp90.xml><?xml version="1.0" encoding="utf-8"?>
<formControlPr xmlns="http://schemas.microsoft.com/office/spreadsheetml/2009/9/main" objectType="CheckBox" fmlaLink="String!$I$206" lockText="1" noThreeD="1"/>
</file>

<file path=xl/ctrlProps/ctrlProp91.xml><?xml version="1.0" encoding="utf-8"?>
<formControlPr xmlns="http://schemas.microsoft.com/office/spreadsheetml/2009/9/main" objectType="CheckBox" fmlaLink="String!$C$208" lockText="1" noThreeD="1"/>
</file>

<file path=xl/ctrlProps/ctrlProp92.xml><?xml version="1.0" encoding="utf-8"?>
<formControlPr xmlns="http://schemas.microsoft.com/office/spreadsheetml/2009/9/main" objectType="CheckBox" fmlaLink="String!$C$209" lockText="1" noThreeD="1"/>
</file>

<file path=xl/ctrlProps/ctrlProp93.xml><?xml version="1.0" encoding="utf-8"?>
<formControlPr xmlns="http://schemas.microsoft.com/office/spreadsheetml/2009/9/main" objectType="CheckBox" fmlaLink="String!$C$210" lockText="1" noThreeD="1"/>
</file>

<file path=xl/ctrlProps/ctrlProp94.xml><?xml version="1.0" encoding="utf-8"?>
<formControlPr xmlns="http://schemas.microsoft.com/office/spreadsheetml/2009/9/main" objectType="CheckBox" fmlaLink="String!$C$211" lockText="1" noThreeD="1"/>
</file>

<file path=xl/ctrlProps/ctrlProp95.xml><?xml version="1.0" encoding="utf-8"?>
<formControlPr xmlns="http://schemas.microsoft.com/office/spreadsheetml/2009/9/main" objectType="CheckBox" fmlaLink="String!$E$208" lockText="1" noThreeD="1"/>
</file>

<file path=xl/ctrlProps/ctrlProp96.xml><?xml version="1.0" encoding="utf-8"?>
<formControlPr xmlns="http://schemas.microsoft.com/office/spreadsheetml/2009/9/main" objectType="CheckBox" fmlaLink="String!$E$209" lockText="1" noThreeD="1"/>
</file>

<file path=xl/ctrlProps/ctrlProp97.xml><?xml version="1.0" encoding="utf-8"?>
<formControlPr xmlns="http://schemas.microsoft.com/office/spreadsheetml/2009/9/main" objectType="CheckBox" fmlaLink="String!$E$210" lockText="1" noThreeD="1"/>
</file>

<file path=xl/ctrlProps/ctrlProp98.xml><?xml version="1.0" encoding="utf-8"?>
<formControlPr xmlns="http://schemas.microsoft.com/office/spreadsheetml/2009/9/main" objectType="CheckBox" fmlaLink="String!$E$211" lockText="1" noThreeD="1"/>
</file>

<file path=xl/ctrlProps/ctrlProp99.xml><?xml version="1.0" encoding="utf-8"?>
<formControlPr xmlns="http://schemas.microsoft.com/office/spreadsheetml/2009/9/main" objectType="CheckBox" fmlaLink="String!$G$20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1</xdr:row>
      <xdr:rowOff>28575</xdr:rowOff>
    </xdr:from>
    <xdr:to>
      <xdr:col>13</xdr:col>
      <xdr:colOff>285750</xdr:colOff>
      <xdr:row>35</xdr:row>
      <xdr:rowOff>22479</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219075"/>
          <a:ext cx="7772400" cy="64709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447675</xdr:colOff>
          <xdr:row>104</xdr:row>
          <xdr:rowOff>171450</xdr:rowOff>
        </xdr:from>
        <xdr:to>
          <xdr:col>4</xdr:col>
          <xdr:colOff>333375</xdr:colOff>
          <xdr:row>105</xdr:row>
          <xdr:rowOff>200025</xdr:rowOff>
        </xdr:to>
        <xdr:sp macro="" textlink="">
          <xdr:nvSpPr>
            <xdr:cNvPr id="14819" name="Check Box 483" hidden="1">
              <a:extLst>
                <a:ext uri="{63B3BB69-23CF-44E3-9099-C40C66FF867C}">
                  <a14:compatExt spid="_x0000_s14819"/>
                </a:ext>
                <a:ext uri="{FF2B5EF4-FFF2-40B4-BE49-F238E27FC236}">
                  <a16:creationId xmlns="" xmlns:a16="http://schemas.microsoft.com/office/drawing/2014/main" id="{00000000-0008-0000-0200-0000E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104</xdr:row>
          <xdr:rowOff>180975</xdr:rowOff>
        </xdr:from>
        <xdr:to>
          <xdr:col>3</xdr:col>
          <xdr:colOff>438150</xdr:colOff>
          <xdr:row>105</xdr:row>
          <xdr:rowOff>209550</xdr:rowOff>
        </xdr:to>
        <xdr:sp macro="" textlink="">
          <xdr:nvSpPr>
            <xdr:cNvPr id="14820" name="Check Box 484" hidden="1">
              <a:extLst>
                <a:ext uri="{63B3BB69-23CF-44E3-9099-C40C66FF867C}">
                  <a14:compatExt spid="_x0000_s14820"/>
                </a:ext>
                <a:ext uri="{FF2B5EF4-FFF2-40B4-BE49-F238E27FC236}">
                  <a16:creationId xmlns="" xmlns:a16="http://schemas.microsoft.com/office/drawing/2014/main" id="{00000000-0008-0000-0200-0000E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103</xdr:row>
          <xdr:rowOff>152400</xdr:rowOff>
        </xdr:from>
        <xdr:to>
          <xdr:col>7</xdr:col>
          <xdr:colOff>257175</xdr:colOff>
          <xdr:row>104</xdr:row>
          <xdr:rowOff>180975</xdr:rowOff>
        </xdr:to>
        <xdr:sp macro="" textlink="">
          <xdr:nvSpPr>
            <xdr:cNvPr id="14821" name="Check Box 485" hidden="1">
              <a:extLst>
                <a:ext uri="{63B3BB69-23CF-44E3-9099-C40C66FF867C}">
                  <a14:compatExt spid="_x0000_s14821"/>
                </a:ext>
                <a:ext uri="{FF2B5EF4-FFF2-40B4-BE49-F238E27FC236}">
                  <a16:creationId xmlns="" xmlns:a16="http://schemas.microsoft.com/office/drawing/2014/main" id="{00000000-0008-0000-0200-0000E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P&amp;C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103</xdr:row>
          <xdr:rowOff>152400</xdr:rowOff>
        </xdr:from>
        <xdr:to>
          <xdr:col>6</xdr:col>
          <xdr:colOff>352425</xdr:colOff>
          <xdr:row>104</xdr:row>
          <xdr:rowOff>180975</xdr:rowOff>
        </xdr:to>
        <xdr:sp macro="" textlink="">
          <xdr:nvSpPr>
            <xdr:cNvPr id="14822" name="Check Box 486" hidden="1">
              <a:extLst>
                <a:ext uri="{63B3BB69-23CF-44E3-9099-C40C66FF867C}">
                  <a14:compatExt spid="_x0000_s14822"/>
                </a:ext>
                <a:ext uri="{FF2B5EF4-FFF2-40B4-BE49-F238E27FC236}">
                  <a16:creationId xmlns="" xmlns:a16="http://schemas.microsoft.com/office/drawing/2014/main" id="{00000000-0008-0000-0200-0000E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103</xdr:row>
          <xdr:rowOff>161925</xdr:rowOff>
        </xdr:from>
        <xdr:to>
          <xdr:col>5</xdr:col>
          <xdr:colOff>447675</xdr:colOff>
          <xdr:row>105</xdr:row>
          <xdr:rowOff>0</xdr:rowOff>
        </xdr:to>
        <xdr:sp macro="" textlink="">
          <xdr:nvSpPr>
            <xdr:cNvPr id="14823" name="Check Box 487" hidden="1">
              <a:extLst>
                <a:ext uri="{63B3BB69-23CF-44E3-9099-C40C66FF867C}">
                  <a14:compatExt spid="_x0000_s14823"/>
                </a:ext>
                <a:ext uri="{FF2B5EF4-FFF2-40B4-BE49-F238E27FC236}">
                  <a16:creationId xmlns="" xmlns:a16="http://schemas.microsoft.com/office/drawing/2014/main" id="{00000000-0008-0000-0200-0000E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Disability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103</xdr:row>
          <xdr:rowOff>161925</xdr:rowOff>
        </xdr:from>
        <xdr:to>
          <xdr:col>4</xdr:col>
          <xdr:colOff>352425</xdr:colOff>
          <xdr:row>105</xdr:row>
          <xdr:rowOff>0</xdr:rowOff>
        </xdr:to>
        <xdr:sp macro="" textlink="">
          <xdr:nvSpPr>
            <xdr:cNvPr id="14824" name="Check Box 488" hidden="1">
              <a:extLst>
                <a:ext uri="{63B3BB69-23CF-44E3-9099-C40C66FF867C}">
                  <a14:compatExt spid="_x0000_s14824"/>
                </a:ext>
                <a:ext uri="{FF2B5EF4-FFF2-40B4-BE49-F238E27FC236}">
                  <a16:creationId xmlns="" xmlns:a16="http://schemas.microsoft.com/office/drawing/2014/main" id="{00000000-0008-0000-0200-0000E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Health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103</xdr:row>
          <xdr:rowOff>161925</xdr:rowOff>
        </xdr:from>
        <xdr:to>
          <xdr:col>3</xdr:col>
          <xdr:colOff>409575</xdr:colOff>
          <xdr:row>105</xdr:row>
          <xdr:rowOff>0</xdr:rowOff>
        </xdr:to>
        <xdr:sp macro="" textlink="">
          <xdr:nvSpPr>
            <xdr:cNvPr id="14825" name="Check Box 489" hidden="1">
              <a:extLst>
                <a:ext uri="{63B3BB69-23CF-44E3-9099-C40C66FF867C}">
                  <a14:compatExt spid="_x0000_s14825"/>
                </a:ext>
                <a:ext uri="{FF2B5EF4-FFF2-40B4-BE49-F238E27FC236}">
                  <a16:creationId xmlns="" xmlns:a16="http://schemas.microsoft.com/office/drawing/2014/main" id="{00000000-0008-0000-0200-0000E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Life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102</xdr:row>
          <xdr:rowOff>0</xdr:rowOff>
        </xdr:from>
        <xdr:to>
          <xdr:col>4</xdr:col>
          <xdr:colOff>352425</xdr:colOff>
          <xdr:row>102</xdr:row>
          <xdr:rowOff>219075</xdr:rowOff>
        </xdr:to>
        <xdr:sp macro="" textlink="">
          <xdr:nvSpPr>
            <xdr:cNvPr id="14826" name="Check Box 490" hidden="1">
              <a:extLst>
                <a:ext uri="{63B3BB69-23CF-44E3-9099-C40C66FF867C}">
                  <a14:compatExt spid="_x0000_s14826"/>
                </a:ext>
                <a:ext uri="{FF2B5EF4-FFF2-40B4-BE49-F238E27FC236}">
                  <a16:creationId xmlns="" xmlns:a16="http://schemas.microsoft.com/office/drawing/2014/main" id="{00000000-0008-0000-0200-0000E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102</xdr:row>
          <xdr:rowOff>0</xdr:rowOff>
        </xdr:from>
        <xdr:to>
          <xdr:col>3</xdr:col>
          <xdr:colOff>409575</xdr:colOff>
          <xdr:row>102</xdr:row>
          <xdr:rowOff>219075</xdr:rowOff>
        </xdr:to>
        <xdr:sp macro="" textlink="">
          <xdr:nvSpPr>
            <xdr:cNvPr id="14827" name="Check Box 491" hidden="1">
              <a:extLst>
                <a:ext uri="{63B3BB69-23CF-44E3-9099-C40C66FF867C}">
                  <a14:compatExt spid="_x0000_s14827"/>
                </a:ext>
                <a:ext uri="{FF2B5EF4-FFF2-40B4-BE49-F238E27FC236}">
                  <a16:creationId xmlns="" xmlns:a16="http://schemas.microsoft.com/office/drawing/2014/main" id="{00000000-0008-0000-0200-0000E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CIMA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101</xdr:row>
          <xdr:rowOff>0</xdr:rowOff>
        </xdr:from>
        <xdr:to>
          <xdr:col>7</xdr:col>
          <xdr:colOff>447675</xdr:colOff>
          <xdr:row>101</xdr:row>
          <xdr:rowOff>219075</xdr:rowOff>
        </xdr:to>
        <xdr:sp macro="" textlink="">
          <xdr:nvSpPr>
            <xdr:cNvPr id="14828" name="Check Box 492" hidden="1">
              <a:extLst>
                <a:ext uri="{63B3BB69-23CF-44E3-9099-C40C66FF867C}">
                  <a14:compatExt spid="_x0000_s14828"/>
                </a:ext>
                <a:ext uri="{FF2B5EF4-FFF2-40B4-BE49-F238E27FC236}">
                  <a16:creationId xmlns="" xmlns:a16="http://schemas.microsoft.com/office/drawing/2014/main" id="{00000000-0008-0000-0200-0000E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101</xdr:row>
          <xdr:rowOff>0</xdr:rowOff>
        </xdr:from>
        <xdr:to>
          <xdr:col>6</xdr:col>
          <xdr:colOff>581025</xdr:colOff>
          <xdr:row>101</xdr:row>
          <xdr:rowOff>219075</xdr:rowOff>
        </xdr:to>
        <xdr:sp macro="" textlink="">
          <xdr:nvSpPr>
            <xdr:cNvPr id="14829" name="Check Box 493" hidden="1">
              <a:extLst>
                <a:ext uri="{63B3BB69-23CF-44E3-9099-C40C66FF867C}">
                  <a14:compatExt spid="_x0000_s14829"/>
                </a:ext>
                <a:ext uri="{FF2B5EF4-FFF2-40B4-BE49-F238E27FC236}">
                  <a16:creationId xmlns="" xmlns:a16="http://schemas.microsoft.com/office/drawing/2014/main" id="{00000000-0008-0000-0200-0000E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101</xdr:row>
          <xdr:rowOff>0</xdr:rowOff>
        </xdr:from>
        <xdr:to>
          <xdr:col>5</xdr:col>
          <xdr:colOff>581025</xdr:colOff>
          <xdr:row>101</xdr:row>
          <xdr:rowOff>219075</xdr:rowOff>
        </xdr:to>
        <xdr:sp macro="" textlink="">
          <xdr:nvSpPr>
            <xdr:cNvPr id="14830" name="Check Box 494" hidden="1">
              <a:extLst>
                <a:ext uri="{63B3BB69-23CF-44E3-9099-C40C66FF867C}">
                  <a14:compatExt spid="_x0000_s14830"/>
                </a:ext>
                <a:ext uri="{FF2B5EF4-FFF2-40B4-BE49-F238E27FC236}">
                  <a16:creationId xmlns="" xmlns:a16="http://schemas.microsoft.com/office/drawing/2014/main" id="{00000000-0008-0000-0200-0000E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101</xdr:row>
          <xdr:rowOff>0</xdr:rowOff>
        </xdr:from>
        <xdr:to>
          <xdr:col>5</xdr:col>
          <xdr:colOff>171450</xdr:colOff>
          <xdr:row>101</xdr:row>
          <xdr:rowOff>219075</xdr:rowOff>
        </xdr:to>
        <xdr:sp macro="" textlink="">
          <xdr:nvSpPr>
            <xdr:cNvPr id="14831" name="Check Box 495" hidden="1">
              <a:extLst>
                <a:ext uri="{63B3BB69-23CF-44E3-9099-C40C66FF867C}">
                  <a14:compatExt spid="_x0000_s14831"/>
                </a:ext>
                <a:ext uri="{FF2B5EF4-FFF2-40B4-BE49-F238E27FC236}">
                  <a16:creationId xmlns="" xmlns:a16="http://schemas.microsoft.com/office/drawing/2014/main" id="{00000000-0008-0000-0200-0000E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PhD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101</xdr:row>
          <xdr:rowOff>0</xdr:rowOff>
        </xdr:from>
        <xdr:to>
          <xdr:col>4</xdr:col>
          <xdr:colOff>333375</xdr:colOff>
          <xdr:row>101</xdr:row>
          <xdr:rowOff>219075</xdr:rowOff>
        </xdr:to>
        <xdr:sp macro="" textlink="">
          <xdr:nvSpPr>
            <xdr:cNvPr id="14832" name="Check Box 496" hidden="1">
              <a:extLst>
                <a:ext uri="{63B3BB69-23CF-44E3-9099-C40C66FF867C}">
                  <a14:compatExt spid="_x0000_s14832"/>
                </a:ext>
                <a:ext uri="{FF2B5EF4-FFF2-40B4-BE49-F238E27FC236}">
                  <a16:creationId xmlns="" xmlns:a16="http://schemas.microsoft.com/office/drawing/2014/main" id="{00000000-0008-0000-0200-0000F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101</xdr:row>
          <xdr:rowOff>0</xdr:rowOff>
        </xdr:from>
        <xdr:to>
          <xdr:col>3</xdr:col>
          <xdr:colOff>381000</xdr:colOff>
          <xdr:row>101</xdr:row>
          <xdr:rowOff>219075</xdr:rowOff>
        </xdr:to>
        <xdr:sp macro="" textlink="">
          <xdr:nvSpPr>
            <xdr:cNvPr id="14833" name="Check Box 497" hidden="1">
              <a:extLst>
                <a:ext uri="{63B3BB69-23CF-44E3-9099-C40C66FF867C}">
                  <a14:compatExt spid="_x0000_s14833"/>
                </a:ext>
                <a:ext uri="{FF2B5EF4-FFF2-40B4-BE49-F238E27FC236}">
                  <a16:creationId xmlns="" xmlns:a16="http://schemas.microsoft.com/office/drawing/2014/main" id="{00000000-0008-0000-0200-0000F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100</xdr:row>
          <xdr:rowOff>0</xdr:rowOff>
        </xdr:from>
        <xdr:to>
          <xdr:col>7</xdr:col>
          <xdr:colOff>438150</xdr:colOff>
          <xdr:row>100</xdr:row>
          <xdr:rowOff>219075</xdr:rowOff>
        </xdr:to>
        <xdr:sp macro="" textlink="">
          <xdr:nvSpPr>
            <xdr:cNvPr id="14834" name="Check Box 498" hidden="1">
              <a:extLst>
                <a:ext uri="{63B3BB69-23CF-44E3-9099-C40C66FF867C}">
                  <a14:compatExt spid="_x0000_s14834"/>
                </a:ext>
                <a:ext uri="{FF2B5EF4-FFF2-40B4-BE49-F238E27FC236}">
                  <a16:creationId xmlns="" xmlns:a16="http://schemas.microsoft.com/office/drawing/2014/main" id="{00000000-0008-0000-0200-0000F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100</xdr:row>
          <xdr:rowOff>0</xdr:rowOff>
        </xdr:from>
        <xdr:to>
          <xdr:col>6</xdr:col>
          <xdr:colOff>542925</xdr:colOff>
          <xdr:row>100</xdr:row>
          <xdr:rowOff>219075</xdr:rowOff>
        </xdr:to>
        <xdr:sp macro="" textlink="">
          <xdr:nvSpPr>
            <xdr:cNvPr id="14835" name="Check Box 499" hidden="1">
              <a:extLst>
                <a:ext uri="{63B3BB69-23CF-44E3-9099-C40C66FF867C}">
                  <a14:compatExt spid="_x0000_s14835"/>
                </a:ext>
                <a:ext uri="{FF2B5EF4-FFF2-40B4-BE49-F238E27FC236}">
                  <a16:creationId xmlns="" xmlns:a16="http://schemas.microsoft.com/office/drawing/2014/main" id="{00000000-0008-0000-0200-0000F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100</xdr:row>
          <xdr:rowOff>0</xdr:rowOff>
        </xdr:from>
        <xdr:to>
          <xdr:col>6</xdr:col>
          <xdr:colOff>76200</xdr:colOff>
          <xdr:row>100</xdr:row>
          <xdr:rowOff>219075</xdr:rowOff>
        </xdr:to>
        <xdr:sp macro="" textlink="">
          <xdr:nvSpPr>
            <xdr:cNvPr id="14836" name="Check Box 500" hidden="1">
              <a:extLst>
                <a:ext uri="{63B3BB69-23CF-44E3-9099-C40C66FF867C}">
                  <a14:compatExt spid="_x0000_s14836"/>
                </a:ext>
                <a:ext uri="{FF2B5EF4-FFF2-40B4-BE49-F238E27FC236}">
                  <a16:creationId xmlns="" xmlns:a16="http://schemas.microsoft.com/office/drawing/2014/main" id="{00000000-0008-0000-0200-0000F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100</xdr:row>
          <xdr:rowOff>0</xdr:rowOff>
        </xdr:from>
        <xdr:to>
          <xdr:col>5</xdr:col>
          <xdr:colOff>133350</xdr:colOff>
          <xdr:row>100</xdr:row>
          <xdr:rowOff>219075</xdr:rowOff>
        </xdr:to>
        <xdr:sp macro="" textlink="">
          <xdr:nvSpPr>
            <xdr:cNvPr id="14837" name="Check Box 501" hidden="1">
              <a:extLst>
                <a:ext uri="{63B3BB69-23CF-44E3-9099-C40C66FF867C}">
                  <a14:compatExt spid="_x0000_s14837"/>
                </a:ext>
                <a:ext uri="{FF2B5EF4-FFF2-40B4-BE49-F238E27FC236}">
                  <a16:creationId xmlns="" xmlns:a16="http://schemas.microsoft.com/office/drawing/2014/main" id="{00000000-0008-0000-0200-0000F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100</xdr:row>
          <xdr:rowOff>0</xdr:rowOff>
        </xdr:from>
        <xdr:to>
          <xdr:col>4</xdr:col>
          <xdr:colOff>304800</xdr:colOff>
          <xdr:row>100</xdr:row>
          <xdr:rowOff>219075</xdr:rowOff>
        </xdr:to>
        <xdr:sp macro="" textlink="">
          <xdr:nvSpPr>
            <xdr:cNvPr id="14838" name="Check Box 502" hidden="1">
              <a:extLst>
                <a:ext uri="{63B3BB69-23CF-44E3-9099-C40C66FF867C}">
                  <a14:compatExt spid="_x0000_s14838"/>
                </a:ext>
                <a:ext uri="{FF2B5EF4-FFF2-40B4-BE49-F238E27FC236}">
                  <a16:creationId xmlns="" xmlns:a16="http://schemas.microsoft.com/office/drawing/2014/main" id="{00000000-0008-0000-0200-0000F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100</xdr:row>
          <xdr:rowOff>0</xdr:rowOff>
        </xdr:from>
        <xdr:to>
          <xdr:col>3</xdr:col>
          <xdr:colOff>400050</xdr:colOff>
          <xdr:row>100</xdr:row>
          <xdr:rowOff>219075</xdr:rowOff>
        </xdr:to>
        <xdr:sp macro="" textlink="">
          <xdr:nvSpPr>
            <xdr:cNvPr id="14839" name="Check Box 503" hidden="1">
              <a:extLst>
                <a:ext uri="{63B3BB69-23CF-44E3-9099-C40C66FF867C}">
                  <a14:compatExt spid="_x0000_s14839"/>
                </a:ext>
                <a:ext uri="{FF2B5EF4-FFF2-40B4-BE49-F238E27FC236}">
                  <a16:creationId xmlns="" xmlns:a16="http://schemas.microsoft.com/office/drawing/2014/main" id="{00000000-0008-0000-0200-0000F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CPA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97</xdr:row>
          <xdr:rowOff>219075</xdr:rowOff>
        </xdr:from>
        <xdr:to>
          <xdr:col>3</xdr:col>
          <xdr:colOff>323850</xdr:colOff>
          <xdr:row>98</xdr:row>
          <xdr:rowOff>209550</xdr:rowOff>
        </xdr:to>
        <xdr:sp macro="" textlink="">
          <xdr:nvSpPr>
            <xdr:cNvPr id="14840" name="Check Box 504" hidden="1">
              <a:extLst>
                <a:ext uri="{63B3BB69-23CF-44E3-9099-C40C66FF867C}">
                  <a14:compatExt spid="_x0000_s14840"/>
                </a:ext>
                <a:ext uri="{FF2B5EF4-FFF2-40B4-BE49-F238E27FC236}">
                  <a16:creationId xmlns="" xmlns:a16="http://schemas.microsoft.com/office/drawing/2014/main" id="{00000000-0008-0000-0200-0000F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97</xdr:row>
          <xdr:rowOff>0</xdr:rowOff>
        </xdr:from>
        <xdr:to>
          <xdr:col>7</xdr:col>
          <xdr:colOff>419100</xdr:colOff>
          <xdr:row>97</xdr:row>
          <xdr:rowOff>219075</xdr:rowOff>
        </xdr:to>
        <xdr:sp macro="" textlink="">
          <xdr:nvSpPr>
            <xdr:cNvPr id="14841" name="Check Box 505" hidden="1">
              <a:extLst>
                <a:ext uri="{63B3BB69-23CF-44E3-9099-C40C66FF867C}">
                  <a14:compatExt spid="_x0000_s14841"/>
                </a:ext>
                <a:ext uri="{FF2B5EF4-FFF2-40B4-BE49-F238E27FC236}">
                  <a16:creationId xmlns="" xmlns:a16="http://schemas.microsoft.com/office/drawing/2014/main" id="{00000000-0008-0000-0200-0000F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97</xdr:row>
          <xdr:rowOff>0</xdr:rowOff>
        </xdr:from>
        <xdr:to>
          <xdr:col>6</xdr:col>
          <xdr:colOff>419100</xdr:colOff>
          <xdr:row>97</xdr:row>
          <xdr:rowOff>219075</xdr:rowOff>
        </xdr:to>
        <xdr:sp macro="" textlink="">
          <xdr:nvSpPr>
            <xdr:cNvPr id="14842" name="Check Box 506" hidden="1">
              <a:extLst>
                <a:ext uri="{63B3BB69-23CF-44E3-9099-C40C66FF867C}">
                  <a14:compatExt spid="_x0000_s14842"/>
                </a:ext>
                <a:ext uri="{FF2B5EF4-FFF2-40B4-BE49-F238E27FC236}">
                  <a16:creationId xmlns="" xmlns:a16="http://schemas.microsoft.com/office/drawing/2014/main" id="{00000000-0008-0000-0200-0000F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Exempt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96</xdr:row>
          <xdr:rowOff>219075</xdr:rowOff>
        </xdr:from>
        <xdr:to>
          <xdr:col>6</xdr:col>
          <xdr:colOff>9525</xdr:colOff>
          <xdr:row>97</xdr:row>
          <xdr:rowOff>209550</xdr:rowOff>
        </xdr:to>
        <xdr:sp macro="" textlink="">
          <xdr:nvSpPr>
            <xdr:cNvPr id="14843" name="Check Box 507" hidden="1">
              <a:extLst>
                <a:ext uri="{63B3BB69-23CF-44E3-9099-C40C66FF867C}">
                  <a14:compatExt spid="_x0000_s14843"/>
                </a:ext>
                <a:ext uri="{FF2B5EF4-FFF2-40B4-BE49-F238E27FC236}">
                  <a16:creationId xmlns="" xmlns:a16="http://schemas.microsoft.com/office/drawing/2014/main" id="{00000000-0008-0000-0200-0000F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96</xdr:row>
          <xdr:rowOff>219075</xdr:rowOff>
        </xdr:from>
        <xdr:to>
          <xdr:col>5</xdr:col>
          <xdr:colOff>257175</xdr:colOff>
          <xdr:row>97</xdr:row>
          <xdr:rowOff>209550</xdr:rowOff>
        </xdr:to>
        <xdr:sp macro="" textlink="">
          <xdr:nvSpPr>
            <xdr:cNvPr id="14844" name="Check Box 508" hidden="1">
              <a:extLst>
                <a:ext uri="{63B3BB69-23CF-44E3-9099-C40C66FF867C}">
                  <a14:compatExt spid="_x0000_s14844"/>
                </a:ext>
                <a:ext uri="{FF2B5EF4-FFF2-40B4-BE49-F238E27FC236}">
                  <a16:creationId xmlns="" xmlns:a16="http://schemas.microsoft.com/office/drawing/2014/main" id="{00000000-0008-0000-0200-0000F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97</xdr:row>
          <xdr:rowOff>0</xdr:rowOff>
        </xdr:from>
        <xdr:to>
          <xdr:col>4</xdr:col>
          <xdr:colOff>485775</xdr:colOff>
          <xdr:row>97</xdr:row>
          <xdr:rowOff>219075</xdr:rowOff>
        </xdr:to>
        <xdr:sp macro="" textlink="">
          <xdr:nvSpPr>
            <xdr:cNvPr id="14845" name="Check Box 509" hidden="1">
              <a:extLst>
                <a:ext uri="{63B3BB69-23CF-44E3-9099-C40C66FF867C}">
                  <a14:compatExt spid="_x0000_s14845"/>
                </a:ext>
                <a:ext uri="{FF2B5EF4-FFF2-40B4-BE49-F238E27FC236}">
                  <a16:creationId xmlns="" xmlns:a16="http://schemas.microsoft.com/office/drawing/2014/main" id="{00000000-0008-0000-0200-0000F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96</xdr:row>
          <xdr:rowOff>219075</xdr:rowOff>
        </xdr:from>
        <xdr:to>
          <xdr:col>4</xdr:col>
          <xdr:colOff>104775</xdr:colOff>
          <xdr:row>98</xdr:row>
          <xdr:rowOff>9525</xdr:rowOff>
        </xdr:to>
        <xdr:sp macro="" textlink="">
          <xdr:nvSpPr>
            <xdr:cNvPr id="14846" name="Check Box 510" hidden="1">
              <a:extLst>
                <a:ext uri="{63B3BB69-23CF-44E3-9099-C40C66FF867C}">
                  <a14:compatExt spid="_x0000_s14846"/>
                </a:ext>
                <a:ext uri="{FF2B5EF4-FFF2-40B4-BE49-F238E27FC236}">
                  <a16:creationId xmlns="" xmlns:a16="http://schemas.microsoft.com/office/drawing/2014/main" id="{00000000-0008-0000-0200-0000F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97</xdr:row>
          <xdr:rowOff>0</xdr:rowOff>
        </xdr:from>
        <xdr:to>
          <xdr:col>3</xdr:col>
          <xdr:colOff>323850</xdr:colOff>
          <xdr:row>97</xdr:row>
          <xdr:rowOff>219075</xdr:rowOff>
        </xdr:to>
        <xdr:sp macro="" textlink="">
          <xdr:nvSpPr>
            <xdr:cNvPr id="14847" name="Check Box 511" hidden="1">
              <a:extLst>
                <a:ext uri="{63B3BB69-23CF-44E3-9099-C40C66FF867C}">
                  <a14:compatExt spid="_x0000_s14847"/>
                </a:ext>
                <a:ext uri="{FF2B5EF4-FFF2-40B4-BE49-F238E27FC236}">
                  <a16:creationId xmlns="" xmlns:a16="http://schemas.microsoft.com/office/drawing/2014/main" id="{00000000-0008-0000-0200-0000F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96</xdr:row>
          <xdr:rowOff>0</xdr:rowOff>
        </xdr:from>
        <xdr:to>
          <xdr:col>8</xdr:col>
          <xdr:colOff>0</xdr:colOff>
          <xdr:row>96</xdr:row>
          <xdr:rowOff>219075</xdr:rowOff>
        </xdr:to>
        <xdr:sp macro="" textlink="">
          <xdr:nvSpPr>
            <xdr:cNvPr id="14848" name="Check Box 512" hidden="1">
              <a:extLst>
                <a:ext uri="{63B3BB69-23CF-44E3-9099-C40C66FF867C}">
                  <a14:compatExt spid="_x0000_s14848"/>
                </a:ext>
                <a:ext uri="{FF2B5EF4-FFF2-40B4-BE49-F238E27FC236}">
                  <a16:creationId xmlns="" xmlns:a16="http://schemas.microsoft.com/office/drawing/2014/main" id="{00000000-0008-0000-0200-000000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96</xdr:row>
          <xdr:rowOff>0</xdr:rowOff>
        </xdr:from>
        <xdr:to>
          <xdr:col>7</xdr:col>
          <xdr:colOff>209550</xdr:colOff>
          <xdr:row>96</xdr:row>
          <xdr:rowOff>219075</xdr:rowOff>
        </xdr:to>
        <xdr:sp macro="" textlink="">
          <xdr:nvSpPr>
            <xdr:cNvPr id="14849" name="Check Box 513" hidden="1">
              <a:extLst>
                <a:ext uri="{63B3BB69-23CF-44E3-9099-C40C66FF867C}">
                  <a14:compatExt spid="_x0000_s14849"/>
                </a:ext>
                <a:ext uri="{FF2B5EF4-FFF2-40B4-BE49-F238E27FC236}">
                  <a16:creationId xmlns="" xmlns:a16="http://schemas.microsoft.com/office/drawing/2014/main" id="{00000000-0008-0000-0200-000001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96</xdr:row>
          <xdr:rowOff>0</xdr:rowOff>
        </xdr:from>
        <xdr:to>
          <xdr:col>6</xdr:col>
          <xdr:colOff>419100</xdr:colOff>
          <xdr:row>96</xdr:row>
          <xdr:rowOff>219075</xdr:rowOff>
        </xdr:to>
        <xdr:sp macro="" textlink="">
          <xdr:nvSpPr>
            <xdr:cNvPr id="14850" name="Check Box 514" hidden="1">
              <a:extLst>
                <a:ext uri="{63B3BB69-23CF-44E3-9099-C40C66FF867C}">
                  <a14:compatExt spid="_x0000_s14850"/>
                </a:ext>
                <a:ext uri="{FF2B5EF4-FFF2-40B4-BE49-F238E27FC236}">
                  <a16:creationId xmlns="" xmlns:a16="http://schemas.microsoft.com/office/drawing/2014/main" id="{00000000-0008-0000-0200-000002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96</xdr:row>
          <xdr:rowOff>0</xdr:rowOff>
        </xdr:from>
        <xdr:to>
          <xdr:col>6</xdr:col>
          <xdr:colOff>9525</xdr:colOff>
          <xdr:row>96</xdr:row>
          <xdr:rowOff>219075</xdr:rowOff>
        </xdr:to>
        <xdr:sp macro="" textlink="">
          <xdr:nvSpPr>
            <xdr:cNvPr id="14851" name="Check Box 515" hidden="1">
              <a:extLst>
                <a:ext uri="{63B3BB69-23CF-44E3-9099-C40C66FF867C}">
                  <a14:compatExt spid="_x0000_s14851"/>
                </a:ext>
                <a:ext uri="{FF2B5EF4-FFF2-40B4-BE49-F238E27FC236}">
                  <a16:creationId xmlns="" xmlns:a16="http://schemas.microsoft.com/office/drawing/2014/main" id="{00000000-0008-0000-0200-000003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96</xdr:row>
          <xdr:rowOff>0</xdr:rowOff>
        </xdr:from>
        <xdr:to>
          <xdr:col>5</xdr:col>
          <xdr:colOff>257175</xdr:colOff>
          <xdr:row>96</xdr:row>
          <xdr:rowOff>219075</xdr:rowOff>
        </xdr:to>
        <xdr:sp macro="" textlink="">
          <xdr:nvSpPr>
            <xdr:cNvPr id="14852" name="Check Box 516" hidden="1">
              <a:extLst>
                <a:ext uri="{63B3BB69-23CF-44E3-9099-C40C66FF867C}">
                  <a14:compatExt spid="_x0000_s14852"/>
                </a:ext>
                <a:ext uri="{FF2B5EF4-FFF2-40B4-BE49-F238E27FC236}">
                  <a16:creationId xmlns="" xmlns:a16="http://schemas.microsoft.com/office/drawing/2014/main" id="{00000000-0008-0000-0200-000004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96</xdr:row>
          <xdr:rowOff>0</xdr:rowOff>
        </xdr:from>
        <xdr:to>
          <xdr:col>4</xdr:col>
          <xdr:colOff>485775</xdr:colOff>
          <xdr:row>96</xdr:row>
          <xdr:rowOff>219075</xdr:rowOff>
        </xdr:to>
        <xdr:sp macro="" textlink="">
          <xdr:nvSpPr>
            <xdr:cNvPr id="14853" name="Check Box 517" hidden="1">
              <a:extLst>
                <a:ext uri="{63B3BB69-23CF-44E3-9099-C40C66FF867C}">
                  <a14:compatExt spid="_x0000_s14853"/>
                </a:ext>
                <a:ext uri="{FF2B5EF4-FFF2-40B4-BE49-F238E27FC236}">
                  <a16:creationId xmlns="" xmlns:a16="http://schemas.microsoft.com/office/drawing/2014/main" id="{00000000-0008-0000-0200-000005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96</xdr:row>
          <xdr:rowOff>0</xdr:rowOff>
        </xdr:from>
        <xdr:to>
          <xdr:col>4</xdr:col>
          <xdr:colOff>104775</xdr:colOff>
          <xdr:row>96</xdr:row>
          <xdr:rowOff>219075</xdr:rowOff>
        </xdr:to>
        <xdr:sp macro="" textlink="">
          <xdr:nvSpPr>
            <xdr:cNvPr id="14854" name="Check Box 518" hidden="1">
              <a:extLst>
                <a:ext uri="{63B3BB69-23CF-44E3-9099-C40C66FF867C}">
                  <a14:compatExt spid="_x0000_s14854"/>
                </a:ext>
                <a:ext uri="{FF2B5EF4-FFF2-40B4-BE49-F238E27FC236}">
                  <a16:creationId xmlns="" xmlns:a16="http://schemas.microsoft.com/office/drawing/2014/main" id="{00000000-0008-0000-0200-000006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96</xdr:row>
          <xdr:rowOff>0</xdr:rowOff>
        </xdr:from>
        <xdr:to>
          <xdr:col>3</xdr:col>
          <xdr:colOff>323850</xdr:colOff>
          <xdr:row>96</xdr:row>
          <xdr:rowOff>219075</xdr:rowOff>
        </xdr:to>
        <xdr:sp macro="" textlink="">
          <xdr:nvSpPr>
            <xdr:cNvPr id="14855" name="Check Box 519" hidden="1">
              <a:extLst>
                <a:ext uri="{63B3BB69-23CF-44E3-9099-C40C66FF867C}">
                  <a14:compatExt spid="_x0000_s14855"/>
                </a:ext>
                <a:ext uri="{FF2B5EF4-FFF2-40B4-BE49-F238E27FC236}">
                  <a16:creationId xmlns="" xmlns:a16="http://schemas.microsoft.com/office/drawing/2014/main" id="{00000000-0008-0000-0200-0000073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77</xdr:row>
          <xdr:rowOff>180975</xdr:rowOff>
        </xdr:from>
        <xdr:to>
          <xdr:col>4</xdr:col>
          <xdr:colOff>200025</xdr:colOff>
          <xdr:row>78</xdr:row>
          <xdr:rowOff>209550</xdr:rowOff>
        </xdr:to>
        <xdr:sp macro="" textlink="">
          <xdr:nvSpPr>
            <xdr:cNvPr id="14782" name="Check Box 446" hidden="1">
              <a:extLst>
                <a:ext uri="{63B3BB69-23CF-44E3-9099-C40C66FF867C}">
                  <a14:compatExt spid="_x0000_s14782"/>
                </a:ext>
                <a:ext uri="{FF2B5EF4-FFF2-40B4-BE49-F238E27FC236}">
                  <a16:creationId xmlns="" xmlns:a16="http://schemas.microsoft.com/office/drawing/2014/main" id="{00000000-0008-0000-0200-0000B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78</xdr:row>
          <xdr:rowOff>0</xdr:rowOff>
        </xdr:from>
        <xdr:to>
          <xdr:col>3</xdr:col>
          <xdr:colOff>323850</xdr:colOff>
          <xdr:row>78</xdr:row>
          <xdr:rowOff>219075</xdr:rowOff>
        </xdr:to>
        <xdr:sp macro="" textlink="">
          <xdr:nvSpPr>
            <xdr:cNvPr id="14783" name="Check Box 447" hidden="1">
              <a:extLst>
                <a:ext uri="{63B3BB69-23CF-44E3-9099-C40C66FF867C}">
                  <a14:compatExt spid="_x0000_s14783"/>
                </a:ext>
                <a:ext uri="{FF2B5EF4-FFF2-40B4-BE49-F238E27FC236}">
                  <a16:creationId xmlns="" xmlns:a16="http://schemas.microsoft.com/office/drawing/2014/main" id="{00000000-0008-0000-0200-0000B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76</xdr:row>
          <xdr:rowOff>152400</xdr:rowOff>
        </xdr:from>
        <xdr:to>
          <xdr:col>7</xdr:col>
          <xdr:colOff>266700</xdr:colOff>
          <xdr:row>77</xdr:row>
          <xdr:rowOff>180975</xdr:rowOff>
        </xdr:to>
        <xdr:sp macro="" textlink="">
          <xdr:nvSpPr>
            <xdr:cNvPr id="14784" name="Check Box 448" hidden="1">
              <a:extLst>
                <a:ext uri="{63B3BB69-23CF-44E3-9099-C40C66FF867C}">
                  <a14:compatExt spid="_x0000_s14784"/>
                </a:ext>
                <a:ext uri="{FF2B5EF4-FFF2-40B4-BE49-F238E27FC236}">
                  <a16:creationId xmlns="" xmlns:a16="http://schemas.microsoft.com/office/drawing/2014/main" id="{00000000-0008-0000-0200-0000C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P&amp;C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76</xdr:row>
          <xdr:rowOff>152400</xdr:rowOff>
        </xdr:from>
        <xdr:to>
          <xdr:col>6</xdr:col>
          <xdr:colOff>419100</xdr:colOff>
          <xdr:row>77</xdr:row>
          <xdr:rowOff>180975</xdr:rowOff>
        </xdr:to>
        <xdr:sp macro="" textlink="">
          <xdr:nvSpPr>
            <xdr:cNvPr id="14785" name="Check Box 449" hidden="1">
              <a:extLst>
                <a:ext uri="{63B3BB69-23CF-44E3-9099-C40C66FF867C}">
                  <a14:compatExt spid="_x0000_s14785"/>
                </a:ext>
                <a:ext uri="{FF2B5EF4-FFF2-40B4-BE49-F238E27FC236}">
                  <a16:creationId xmlns="" xmlns:a16="http://schemas.microsoft.com/office/drawing/2014/main" id="{00000000-0008-0000-0200-0000C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76</xdr:row>
          <xdr:rowOff>161925</xdr:rowOff>
        </xdr:from>
        <xdr:to>
          <xdr:col>5</xdr:col>
          <xdr:colOff>295275</xdr:colOff>
          <xdr:row>78</xdr:row>
          <xdr:rowOff>0</xdr:rowOff>
        </xdr:to>
        <xdr:sp macro="" textlink="">
          <xdr:nvSpPr>
            <xdr:cNvPr id="14786" name="Check Box 450" hidden="1">
              <a:extLst>
                <a:ext uri="{63B3BB69-23CF-44E3-9099-C40C66FF867C}">
                  <a14:compatExt spid="_x0000_s14786"/>
                </a:ext>
                <a:ext uri="{FF2B5EF4-FFF2-40B4-BE49-F238E27FC236}">
                  <a16:creationId xmlns="" xmlns:a16="http://schemas.microsoft.com/office/drawing/2014/main" id="{00000000-0008-0000-0200-0000C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Disability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76</xdr:row>
          <xdr:rowOff>152400</xdr:rowOff>
        </xdr:from>
        <xdr:to>
          <xdr:col>4</xdr:col>
          <xdr:colOff>390525</xdr:colOff>
          <xdr:row>77</xdr:row>
          <xdr:rowOff>180975</xdr:rowOff>
        </xdr:to>
        <xdr:sp macro="" textlink="">
          <xdr:nvSpPr>
            <xdr:cNvPr id="14787" name="Check Box 451" hidden="1">
              <a:extLst>
                <a:ext uri="{63B3BB69-23CF-44E3-9099-C40C66FF867C}">
                  <a14:compatExt spid="_x0000_s14787"/>
                </a:ext>
                <a:ext uri="{FF2B5EF4-FFF2-40B4-BE49-F238E27FC236}">
                  <a16:creationId xmlns="" xmlns:a16="http://schemas.microsoft.com/office/drawing/2014/main" id="{00000000-0008-0000-0200-0000C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Health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76</xdr:row>
          <xdr:rowOff>152400</xdr:rowOff>
        </xdr:from>
        <xdr:to>
          <xdr:col>3</xdr:col>
          <xdr:colOff>466725</xdr:colOff>
          <xdr:row>77</xdr:row>
          <xdr:rowOff>180975</xdr:rowOff>
        </xdr:to>
        <xdr:sp macro="" textlink="">
          <xdr:nvSpPr>
            <xdr:cNvPr id="14788" name="Check Box 452" hidden="1">
              <a:extLst>
                <a:ext uri="{63B3BB69-23CF-44E3-9099-C40C66FF867C}">
                  <a14:compatExt spid="_x0000_s14788"/>
                </a:ext>
                <a:ext uri="{FF2B5EF4-FFF2-40B4-BE49-F238E27FC236}">
                  <a16:creationId xmlns="" xmlns:a16="http://schemas.microsoft.com/office/drawing/2014/main" id="{00000000-0008-0000-0200-0000C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Life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75</xdr:row>
          <xdr:rowOff>28575</xdr:rowOff>
        </xdr:from>
        <xdr:to>
          <xdr:col>4</xdr:col>
          <xdr:colOff>371475</xdr:colOff>
          <xdr:row>76</xdr:row>
          <xdr:rowOff>19050</xdr:rowOff>
        </xdr:to>
        <xdr:sp macro="" textlink="">
          <xdr:nvSpPr>
            <xdr:cNvPr id="14789" name="Check Box 453" hidden="1">
              <a:extLst>
                <a:ext uri="{63B3BB69-23CF-44E3-9099-C40C66FF867C}">
                  <a14:compatExt spid="_x0000_s14789"/>
                </a:ext>
                <a:ext uri="{FF2B5EF4-FFF2-40B4-BE49-F238E27FC236}">
                  <a16:creationId xmlns="" xmlns:a16="http://schemas.microsoft.com/office/drawing/2014/main" id="{00000000-0008-0000-0200-0000C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75</xdr:row>
          <xdr:rowOff>28575</xdr:rowOff>
        </xdr:from>
        <xdr:to>
          <xdr:col>3</xdr:col>
          <xdr:colOff>428625</xdr:colOff>
          <xdr:row>76</xdr:row>
          <xdr:rowOff>19050</xdr:rowOff>
        </xdr:to>
        <xdr:sp macro="" textlink="">
          <xdr:nvSpPr>
            <xdr:cNvPr id="14790" name="Check Box 454" hidden="1">
              <a:extLst>
                <a:ext uri="{63B3BB69-23CF-44E3-9099-C40C66FF867C}">
                  <a14:compatExt spid="_x0000_s14790"/>
                </a:ext>
                <a:ext uri="{FF2B5EF4-FFF2-40B4-BE49-F238E27FC236}">
                  <a16:creationId xmlns="" xmlns:a16="http://schemas.microsoft.com/office/drawing/2014/main" id="{00000000-0008-0000-0200-0000C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CIMA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74</xdr:row>
          <xdr:rowOff>0</xdr:rowOff>
        </xdr:from>
        <xdr:to>
          <xdr:col>7</xdr:col>
          <xdr:colOff>371475</xdr:colOff>
          <xdr:row>74</xdr:row>
          <xdr:rowOff>219075</xdr:rowOff>
        </xdr:to>
        <xdr:sp macro="" textlink="">
          <xdr:nvSpPr>
            <xdr:cNvPr id="14791" name="Check Box 455" hidden="1">
              <a:extLst>
                <a:ext uri="{63B3BB69-23CF-44E3-9099-C40C66FF867C}">
                  <a14:compatExt spid="_x0000_s14791"/>
                </a:ext>
                <a:ext uri="{FF2B5EF4-FFF2-40B4-BE49-F238E27FC236}">
                  <a16:creationId xmlns="" xmlns:a16="http://schemas.microsoft.com/office/drawing/2014/main" id="{00000000-0008-0000-0200-0000C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74</xdr:row>
          <xdr:rowOff>0</xdr:rowOff>
        </xdr:from>
        <xdr:to>
          <xdr:col>6</xdr:col>
          <xdr:colOff>533400</xdr:colOff>
          <xdr:row>74</xdr:row>
          <xdr:rowOff>219075</xdr:rowOff>
        </xdr:to>
        <xdr:sp macro="" textlink="">
          <xdr:nvSpPr>
            <xdr:cNvPr id="14792" name="Check Box 456" hidden="1">
              <a:extLst>
                <a:ext uri="{63B3BB69-23CF-44E3-9099-C40C66FF867C}">
                  <a14:compatExt spid="_x0000_s14792"/>
                </a:ext>
                <a:ext uri="{FF2B5EF4-FFF2-40B4-BE49-F238E27FC236}">
                  <a16:creationId xmlns="" xmlns:a16="http://schemas.microsoft.com/office/drawing/2014/main" id="{00000000-0008-0000-0200-0000C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74</xdr:row>
          <xdr:rowOff>0</xdr:rowOff>
        </xdr:from>
        <xdr:to>
          <xdr:col>6</xdr:col>
          <xdr:colOff>38100</xdr:colOff>
          <xdr:row>74</xdr:row>
          <xdr:rowOff>219075</xdr:rowOff>
        </xdr:to>
        <xdr:sp macro="" textlink="">
          <xdr:nvSpPr>
            <xdr:cNvPr id="14793" name="Check Box 457" hidden="1">
              <a:extLst>
                <a:ext uri="{63B3BB69-23CF-44E3-9099-C40C66FF867C}">
                  <a14:compatExt spid="_x0000_s14793"/>
                </a:ext>
                <a:ext uri="{FF2B5EF4-FFF2-40B4-BE49-F238E27FC236}">
                  <a16:creationId xmlns="" xmlns:a16="http://schemas.microsoft.com/office/drawing/2014/main" id="{00000000-0008-0000-0200-0000C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74</xdr:row>
          <xdr:rowOff>0</xdr:rowOff>
        </xdr:from>
        <xdr:to>
          <xdr:col>5</xdr:col>
          <xdr:colOff>209550</xdr:colOff>
          <xdr:row>74</xdr:row>
          <xdr:rowOff>219075</xdr:rowOff>
        </xdr:to>
        <xdr:sp macro="" textlink="">
          <xdr:nvSpPr>
            <xdr:cNvPr id="14794" name="Check Box 458" hidden="1">
              <a:extLst>
                <a:ext uri="{63B3BB69-23CF-44E3-9099-C40C66FF867C}">
                  <a14:compatExt spid="_x0000_s14794"/>
                </a:ext>
                <a:ext uri="{FF2B5EF4-FFF2-40B4-BE49-F238E27FC236}">
                  <a16:creationId xmlns="" xmlns:a16="http://schemas.microsoft.com/office/drawing/2014/main" id="{00000000-0008-0000-0200-0000C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PhD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74</xdr:row>
          <xdr:rowOff>0</xdr:rowOff>
        </xdr:from>
        <xdr:to>
          <xdr:col>4</xdr:col>
          <xdr:colOff>285750</xdr:colOff>
          <xdr:row>74</xdr:row>
          <xdr:rowOff>219075</xdr:rowOff>
        </xdr:to>
        <xdr:sp macro="" textlink="">
          <xdr:nvSpPr>
            <xdr:cNvPr id="14795" name="Check Box 459" hidden="1">
              <a:extLst>
                <a:ext uri="{63B3BB69-23CF-44E3-9099-C40C66FF867C}">
                  <a14:compatExt spid="_x0000_s14795"/>
                </a:ext>
                <a:ext uri="{FF2B5EF4-FFF2-40B4-BE49-F238E27FC236}">
                  <a16:creationId xmlns="" xmlns:a16="http://schemas.microsoft.com/office/drawing/2014/main" id="{00000000-0008-0000-0200-0000C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74</xdr:row>
          <xdr:rowOff>0</xdr:rowOff>
        </xdr:from>
        <xdr:to>
          <xdr:col>3</xdr:col>
          <xdr:colOff>419100</xdr:colOff>
          <xdr:row>74</xdr:row>
          <xdr:rowOff>219075</xdr:rowOff>
        </xdr:to>
        <xdr:sp macro="" textlink="">
          <xdr:nvSpPr>
            <xdr:cNvPr id="14796" name="Check Box 460" hidden="1">
              <a:extLst>
                <a:ext uri="{63B3BB69-23CF-44E3-9099-C40C66FF867C}">
                  <a14:compatExt spid="_x0000_s14796"/>
                </a:ext>
                <a:ext uri="{FF2B5EF4-FFF2-40B4-BE49-F238E27FC236}">
                  <a16:creationId xmlns="" xmlns:a16="http://schemas.microsoft.com/office/drawing/2014/main" id="{00000000-0008-0000-0200-0000C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73</xdr:row>
          <xdr:rowOff>0</xdr:rowOff>
        </xdr:from>
        <xdr:to>
          <xdr:col>7</xdr:col>
          <xdr:colOff>390525</xdr:colOff>
          <xdr:row>73</xdr:row>
          <xdr:rowOff>219075</xdr:rowOff>
        </xdr:to>
        <xdr:sp macro="" textlink="">
          <xdr:nvSpPr>
            <xdr:cNvPr id="14797" name="Check Box 461" hidden="1">
              <a:extLst>
                <a:ext uri="{63B3BB69-23CF-44E3-9099-C40C66FF867C}">
                  <a14:compatExt spid="_x0000_s14797"/>
                </a:ext>
                <a:ext uri="{FF2B5EF4-FFF2-40B4-BE49-F238E27FC236}">
                  <a16:creationId xmlns="" xmlns:a16="http://schemas.microsoft.com/office/drawing/2014/main" id="{00000000-0008-0000-0200-0000C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73</xdr:row>
          <xdr:rowOff>0</xdr:rowOff>
        </xdr:from>
        <xdr:to>
          <xdr:col>6</xdr:col>
          <xdr:colOff>561975</xdr:colOff>
          <xdr:row>73</xdr:row>
          <xdr:rowOff>219075</xdr:rowOff>
        </xdr:to>
        <xdr:sp macro="" textlink="">
          <xdr:nvSpPr>
            <xdr:cNvPr id="14798" name="Check Box 462" hidden="1">
              <a:extLst>
                <a:ext uri="{63B3BB69-23CF-44E3-9099-C40C66FF867C}">
                  <a14:compatExt spid="_x0000_s14798"/>
                </a:ext>
                <a:ext uri="{FF2B5EF4-FFF2-40B4-BE49-F238E27FC236}">
                  <a16:creationId xmlns="" xmlns:a16="http://schemas.microsoft.com/office/drawing/2014/main" id="{00000000-0008-0000-0200-0000C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73</xdr:row>
          <xdr:rowOff>0</xdr:rowOff>
        </xdr:from>
        <xdr:to>
          <xdr:col>6</xdr:col>
          <xdr:colOff>57150</xdr:colOff>
          <xdr:row>73</xdr:row>
          <xdr:rowOff>219075</xdr:rowOff>
        </xdr:to>
        <xdr:sp macro="" textlink="">
          <xdr:nvSpPr>
            <xdr:cNvPr id="14799" name="Check Box 463" hidden="1">
              <a:extLst>
                <a:ext uri="{63B3BB69-23CF-44E3-9099-C40C66FF867C}">
                  <a14:compatExt spid="_x0000_s14799"/>
                </a:ext>
                <a:ext uri="{FF2B5EF4-FFF2-40B4-BE49-F238E27FC236}">
                  <a16:creationId xmlns="" xmlns:a16="http://schemas.microsoft.com/office/drawing/2014/main" id="{00000000-0008-0000-0200-0000C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73</xdr:row>
          <xdr:rowOff>0</xdr:rowOff>
        </xdr:from>
        <xdr:to>
          <xdr:col>5</xdr:col>
          <xdr:colOff>114300</xdr:colOff>
          <xdr:row>73</xdr:row>
          <xdr:rowOff>219075</xdr:rowOff>
        </xdr:to>
        <xdr:sp macro="" textlink="">
          <xdr:nvSpPr>
            <xdr:cNvPr id="14800" name="Check Box 464" hidden="1">
              <a:extLst>
                <a:ext uri="{63B3BB69-23CF-44E3-9099-C40C66FF867C}">
                  <a14:compatExt spid="_x0000_s14800"/>
                </a:ext>
                <a:ext uri="{FF2B5EF4-FFF2-40B4-BE49-F238E27FC236}">
                  <a16:creationId xmlns="" xmlns:a16="http://schemas.microsoft.com/office/drawing/2014/main" id="{00000000-0008-0000-0200-0000D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73</xdr:row>
          <xdr:rowOff>0</xdr:rowOff>
        </xdr:from>
        <xdr:to>
          <xdr:col>4</xdr:col>
          <xdr:colOff>247650</xdr:colOff>
          <xdr:row>73</xdr:row>
          <xdr:rowOff>219075</xdr:rowOff>
        </xdr:to>
        <xdr:sp macro="" textlink="">
          <xdr:nvSpPr>
            <xdr:cNvPr id="14801" name="Check Box 465" hidden="1">
              <a:extLst>
                <a:ext uri="{63B3BB69-23CF-44E3-9099-C40C66FF867C}">
                  <a14:compatExt spid="_x0000_s14801"/>
                </a:ext>
                <a:ext uri="{FF2B5EF4-FFF2-40B4-BE49-F238E27FC236}">
                  <a16:creationId xmlns="" xmlns:a16="http://schemas.microsoft.com/office/drawing/2014/main" id="{00000000-0008-0000-0200-0000D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73</xdr:row>
          <xdr:rowOff>0</xdr:rowOff>
        </xdr:from>
        <xdr:to>
          <xdr:col>3</xdr:col>
          <xdr:colOff>476250</xdr:colOff>
          <xdr:row>73</xdr:row>
          <xdr:rowOff>219075</xdr:rowOff>
        </xdr:to>
        <xdr:sp macro="" textlink="">
          <xdr:nvSpPr>
            <xdr:cNvPr id="14802" name="Check Box 466" hidden="1">
              <a:extLst>
                <a:ext uri="{63B3BB69-23CF-44E3-9099-C40C66FF867C}">
                  <a14:compatExt spid="_x0000_s14802"/>
                </a:ext>
                <a:ext uri="{FF2B5EF4-FFF2-40B4-BE49-F238E27FC236}">
                  <a16:creationId xmlns="" xmlns:a16="http://schemas.microsoft.com/office/drawing/2014/main" id="{00000000-0008-0000-0200-0000D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CPA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71</xdr:row>
          <xdr:rowOff>9525</xdr:rowOff>
        </xdr:from>
        <xdr:to>
          <xdr:col>3</xdr:col>
          <xdr:colOff>323850</xdr:colOff>
          <xdr:row>72</xdr:row>
          <xdr:rowOff>0</xdr:rowOff>
        </xdr:to>
        <xdr:sp macro="" textlink="">
          <xdr:nvSpPr>
            <xdr:cNvPr id="14803" name="Check Box 467" hidden="1">
              <a:extLst>
                <a:ext uri="{63B3BB69-23CF-44E3-9099-C40C66FF867C}">
                  <a14:compatExt spid="_x0000_s14803"/>
                </a:ext>
                <a:ext uri="{FF2B5EF4-FFF2-40B4-BE49-F238E27FC236}">
                  <a16:creationId xmlns="" xmlns:a16="http://schemas.microsoft.com/office/drawing/2014/main" id="{00000000-0008-0000-0200-0000D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70</xdr:row>
          <xdr:rowOff>9525</xdr:rowOff>
        </xdr:from>
        <xdr:to>
          <xdr:col>7</xdr:col>
          <xdr:colOff>419100</xdr:colOff>
          <xdr:row>71</xdr:row>
          <xdr:rowOff>0</xdr:rowOff>
        </xdr:to>
        <xdr:sp macro="" textlink="">
          <xdr:nvSpPr>
            <xdr:cNvPr id="14804" name="Check Box 468" hidden="1">
              <a:extLst>
                <a:ext uri="{63B3BB69-23CF-44E3-9099-C40C66FF867C}">
                  <a14:compatExt spid="_x0000_s14804"/>
                </a:ext>
                <a:ext uri="{FF2B5EF4-FFF2-40B4-BE49-F238E27FC236}">
                  <a16:creationId xmlns="" xmlns:a16="http://schemas.microsoft.com/office/drawing/2014/main" id="{00000000-0008-0000-0200-0000D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70</xdr:row>
          <xdr:rowOff>0</xdr:rowOff>
        </xdr:from>
        <xdr:to>
          <xdr:col>6</xdr:col>
          <xdr:colOff>419100</xdr:colOff>
          <xdr:row>70</xdr:row>
          <xdr:rowOff>219075</xdr:rowOff>
        </xdr:to>
        <xdr:sp macro="" textlink="">
          <xdr:nvSpPr>
            <xdr:cNvPr id="14805" name="Check Box 469" hidden="1">
              <a:extLst>
                <a:ext uri="{63B3BB69-23CF-44E3-9099-C40C66FF867C}">
                  <a14:compatExt spid="_x0000_s14805"/>
                </a:ext>
                <a:ext uri="{FF2B5EF4-FFF2-40B4-BE49-F238E27FC236}">
                  <a16:creationId xmlns="" xmlns:a16="http://schemas.microsoft.com/office/drawing/2014/main" id="{00000000-0008-0000-0200-0000D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Exempt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70</xdr:row>
          <xdr:rowOff>0</xdr:rowOff>
        </xdr:from>
        <xdr:to>
          <xdr:col>6</xdr:col>
          <xdr:colOff>9525</xdr:colOff>
          <xdr:row>70</xdr:row>
          <xdr:rowOff>219075</xdr:rowOff>
        </xdr:to>
        <xdr:sp macro="" textlink="">
          <xdr:nvSpPr>
            <xdr:cNvPr id="14806" name="Check Box 470" hidden="1">
              <a:extLst>
                <a:ext uri="{63B3BB69-23CF-44E3-9099-C40C66FF867C}">
                  <a14:compatExt spid="_x0000_s14806"/>
                </a:ext>
                <a:ext uri="{FF2B5EF4-FFF2-40B4-BE49-F238E27FC236}">
                  <a16:creationId xmlns="" xmlns:a16="http://schemas.microsoft.com/office/drawing/2014/main" id="{00000000-0008-0000-0200-0000D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70</xdr:row>
          <xdr:rowOff>19050</xdr:rowOff>
        </xdr:from>
        <xdr:to>
          <xdr:col>5</xdr:col>
          <xdr:colOff>257175</xdr:colOff>
          <xdr:row>70</xdr:row>
          <xdr:rowOff>209550</xdr:rowOff>
        </xdr:to>
        <xdr:sp macro="" textlink="">
          <xdr:nvSpPr>
            <xdr:cNvPr id="14807" name="Check Box 471" hidden="1">
              <a:extLst>
                <a:ext uri="{63B3BB69-23CF-44E3-9099-C40C66FF867C}">
                  <a14:compatExt spid="_x0000_s14807"/>
                </a:ext>
                <a:ext uri="{FF2B5EF4-FFF2-40B4-BE49-F238E27FC236}">
                  <a16:creationId xmlns="" xmlns:a16="http://schemas.microsoft.com/office/drawing/2014/main" id="{00000000-0008-0000-0200-0000D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69</xdr:row>
          <xdr:rowOff>219075</xdr:rowOff>
        </xdr:from>
        <xdr:to>
          <xdr:col>4</xdr:col>
          <xdr:colOff>485775</xdr:colOff>
          <xdr:row>71</xdr:row>
          <xdr:rowOff>0</xdr:rowOff>
        </xdr:to>
        <xdr:sp macro="" textlink="">
          <xdr:nvSpPr>
            <xdr:cNvPr id="14808" name="Check Box 472" hidden="1">
              <a:extLst>
                <a:ext uri="{63B3BB69-23CF-44E3-9099-C40C66FF867C}">
                  <a14:compatExt spid="_x0000_s14808"/>
                </a:ext>
                <a:ext uri="{FF2B5EF4-FFF2-40B4-BE49-F238E27FC236}">
                  <a16:creationId xmlns="" xmlns:a16="http://schemas.microsoft.com/office/drawing/2014/main" id="{00000000-0008-0000-0200-0000D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70</xdr:row>
          <xdr:rowOff>19050</xdr:rowOff>
        </xdr:from>
        <xdr:to>
          <xdr:col>4</xdr:col>
          <xdr:colOff>104775</xdr:colOff>
          <xdr:row>70</xdr:row>
          <xdr:rowOff>209550</xdr:rowOff>
        </xdr:to>
        <xdr:sp macro="" textlink="">
          <xdr:nvSpPr>
            <xdr:cNvPr id="14809" name="Check Box 473" hidden="1">
              <a:extLst>
                <a:ext uri="{63B3BB69-23CF-44E3-9099-C40C66FF867C}">
                  <a14:compatExt spid="_x0000_s14809"/>
                </a:ext>
                <a:ext uri="{FF2B5EF4-FFF2-40B4-BE49-F238E27FC236}">
                  <a16:creationId xmlns="" xmlns:a16="http://schemas.microsoft.com/office/drawing/2014/main" id="{00000000-0008-0000-0200-0000D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70</xdr:row>
          <xdr:rowOff>0</xdr:rowOff>
        </xdr:from>
        <xdr:to>
          <xdr:col>3</xdr:col>
          <xdr:colOff>323850</xdr:colOff>
          <xdr:row>70</xdr:row>
          <xdr:rowOff>219075</xdr:rowOff>
        </xdr:to>
        <xdr:sp macro="" textlink="">
          <xdr:nvSpPr>
            <xdr:cNvPr id="14810" name="Check Box 474" hidden="1">
              <a:extLst>
                <a:ext uri="{63B3BB69-23CF-44E3-9099-C40C66FF867C}">
                  <a14:compatExt spid="_x0000_s14810"/>
                </a:ext>
                <a:ext uri="{FF2B5EF4-FFF2-40B4-BE49-F238E27FC236}">
                  <a16:creationId xmlns="" xmlns:a16="http://schemas.microsoft.com/office/drawing/2014/main" id="{00000000-0008-0000-0200-0000D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69</xdr:row>
          <xdr:rowOff>0</xdr:rowOff>
        </xdr:from>
        <xdr:to>
          <xdr:col>3</xdr:col>
          <xdr:colOff>323850</xdr:colOff>
          <xdr:row>69</xdr:row>
          <xdr:rowOff>219075</xdr:rowOff>
        </xdr:to>
        <xdr:sp macro="" textlink="">
          <xdr:nvSpPr>
            <xdr:cNvPr id="14811" name="Check Box 475" hidden="1">
              <a:extLst>
                <a:ext uri="{63B3BB69-23CF-44E3-9099-C40C66FF867C}">
                  <a14:compatExt spid="_x0000_s14811"/>
                </a:ext>
                <a:ext uri="{FF2B5EF4-FFF2-40B4-BE49-F238E27FC236}">
                  <a16:creationId xmlns="" xmlns:a16="http://schemas.microsoft.com/office/drawing/2014/main" id="{00000000-0008-0000-0200-0000D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69</xdr:row>
          <xdr:rowOff>0</xdr:rowOff>
        </xdr:from>
        <xdr:to>
          <xdr:col>4</xdr:col>
          <xdr:colOff>104775</xdr:colOff>
          <xdr:row>69</xdr:row>
          <xdr:rowOff>219075</xdr:rowOff>
        </xdr:to>
        <xdr:sp macro="" textlink="">
          <xdr:nvSpPr>
            <xdr:cNvPr id="14812" name="Check Box 476" hidden="1">
              <a:extLst>
                <a:ext uri="{63B3BB69-23CF-44E3-9099-C40C66FF867C}">
                  <a14:compatExt spid="_x0000_s14812"/>
                </a:ext>
                <a:ext uri="{FF2B5EF4-FFF2-40B4-BE49-F238E27FC236}">
                  <a16:creationId xmlns="" xmlns:a16="http://schemas.microsoft.com/office/drawing/2014/main" id="{00000000-0008-0000-0200-0000D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69</xdr:row>
          <xdr:rowOff>0</xdr:rowOff>
        </xdr:from>
        <xdr:to>
          <xdr:col>4</xdr:col>
          <xdr:colOff>485775</xdr:colOff>
          <xdr:row>69</xdr:row>
          <xdr:rowOff>219075</xdr:rowOff>
        </xdr:to>
        <xdr:sp macro="" textlink="">
          <xdr:nvSpPr>
            <xdr:cNvPr id="14813" name="Check Box 477" hidden="1">
              <a:extLst>
                <a:ext uri="{63B3BB69-23CF-44E3-9099-C40C66FF867C}">
                  <a14:compatExt spid="_x0000_s14813"/>
                </a:ext>
                <a:ext uri="{FF2B5EF4-FFF2-40B4-BE49-F238E27FC236}">
                  <a16:creationId xmlns="" xmlns:a16="http://schemas.microsoft.com/office/drawing/2014/main" id="{00000000-0008-0000-0200-0000D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69</xdr:row>
          <xdr:rowOff>0</xdr:rowOff>
        </xdr:from>
        <xdr:to>
          <xdr:col>5</xdr:col>
          <xdr:colOff>257175</xdr:colOff>
          <xdr:row>69</xdr:row>
          <xdr:rowOff>219075</xdr:rowOff>
        </xdr:to>
        <xdr:sp macro="" textlink="">
          <xdr:nvSpPr>
            <xdr:cNvPr id="14814" name="Check Box 478" hidden="1">
              <a:extLst>
                <a:ext uri="{63B3BB69-23CF-44E3-9099-C40C66FF867C}">
                  <a14:compatExt spid="_x0000_s14814"/>
                </a:ext>
                <a:ext uri="{FF2B5EF4-FFF2-40B4-BE49-F238E27FC236}">
                  <a16:creationId xmlns="" xmlns:a16="http://schemas.microsoft.com/office/drawing/2014/main" id="{00000000-0008-0000-0200-0000D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69</xdr:row>
          <xdr:rowOff>0</xdr:rowOff>
        </xdr:from>
        <xdr:to>
          <xdr:col>6</xdr:col>
          <xdr:colOff>9525</xdr:colOff>
          <xdr:row>69</xdr:row>
          <xdr:rowOff>219075</xdr:rowOff>
        </xdr:to>
        <xdr:sp macro="" textlink="">
          <xdr:nvSpPr>
            <xdr:cNvPr id="14815" name="Check Box 479" hidden="1">
              <a:extLst>
                <a:ext uri="{63B3BB69-23CF-44E3-9099-C40C66FF867C}">
                  <a14:compatExt spid="_x0000_s14815"/>
                </a:ext>
                <a:ext uri="{FF2B5EF4-FFF2-40B4-BE49-F238E27FC236}">
                  <a16:creationId xmlns="" xmlns:a16="http://schemas.microsoft.com/office/drawing/2014/main" id="{00000000-0008-0000-0200-0000D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69</xdr:row>
          <xdr:rowOff>0</xdr:rowOff>
        </xdr:from>
        <xdr:to>
          <xdr:col>6</xdr:col>
          <xdr:colOff>419100</xdr:colOff>
          <xdr:row>69</xdr:row>
          <xdr:rowOff>219075</xdr:rowOff>
        </xdr:to>
        <xdr:sp macro="" textlink="">
          <xdr:nvSpPr>
            <xdr:cNvPr id="14816" name="Check Box 480" hidden="1">
              <a:extLst>
                <a:ext uri="{63B3BB69-23CF-44E3-9099-C40C66FF867C}">
                  <a14:compatExt spid="_x0000_s14816"/>
                </a:ext>
                <a:ext uri="{FF2B5EF4-FFF2-40B4-BE49-F238E27FC236}">
                  <a16:creationId xmlns="" xmlns:a16="http://schemas.microsoft.com/office/drawing/2014/main" id="{00000000-0008-0000-0200-0000E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69</xdr:row>
          <xdr:rowOff>0</xdr:rowOff>
        </xdr:from>
        <xdr:to>
          <xdr:col>7</xdr:col>
          <xdr:colOff>209550</xdr:colOff>
          <xdr:row>69</xdr:row>
          <xdr:rowOff>219075</xdr:rowOff>
        </xdr:to>
        <xdr:sp macro="" textlink="">
          <xdr:nvSpPr>
            <xdr:cNvPr id="14817" name="Check Box 481" hidden="1">
              <a:extLst>
                <a:ext uri="{63B3BB69-23CF-44E3-9099-C40C66FF867C}">
                  <a14:compatExt spid="_x0000_s14817"/>
                </a:ext>
                <a:ext uri="{FF2B5EF4-FFF2-40B4-BE49-F238E27FC236}">
                  <a16:creationId xmlns="" xmlns:a16="http://schemas.microsoft.com/office/drawing/2014/main" id="{00000000-0008-0000-0200-0000E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69</xdr:row>
          <xdr:rowOff>0</xdr:rowOff>
        </xdr:from>
        <xdr:to>
          <xdr:col>8</xdr:col>
          <xdr:colOff>0</xdr:colOff>
          <xdr:row>69</xdr:row>
          <xdr:rowOff>219075</xdr:rowOff>
        </xdr:to>
        <xdr:sp macro="" textlink="">
          <xdr:nvSpPr>
            <xdr:cNvPr id="14818" name="Check Box 482" hidden="1">
              <a:extLst>
                <a:ext uri="{63B3BB69-23CF-44E3-9099-C40C66FF867C}">
                  <a14:compatExt spid="_x0000_s14818"/>
                </a:ext>
                <a:ext uri="{FF2B5EF4-FFF2-40B4-BE49-F238E27FC236}">
                  <a16:creationId xmlns="" xmlns:a16="http://schemas.microsoft.com/office/drawing/2014/main" id="{00000000-0008-0000-0200-0000E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42</xdr:row>
          <xdr:rowOff>0</xdr:rowOff>
        </xdr:from>
        <xdr:to>
          <xdr:col>3</xdr:col>
          <xdr:colOff>266700</xdr:colOff>
          <xdr:row>42</xdr:row>
          <xdr:rowOff>219075</xdr:rowOff>
        </xdr:to>
        <xdr:sp macro="" textlink="">
          <xdr:nvSpPr>
            <xdr:cNvPr id="14745" name="Check Box 409" hidden="1">
              <a:extLst>
                <a:ext uri="{63B3BB69-23CF-44E3-9099-C40C66FF867C}">
                  <a14:compatExt spid="_x0000_s14745"/>
                </a:ext>
                <a:ext uri="{FF2B5EF4-FFF2-40B4-BE49-F238E27FC236}">
                  <a16:creationId xmlns="" xmlns:a16="http://schemas.microsoft.com/office/drawing/2014/main" id="{00000000-0008-0000-0200-00009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42</xdr:row>
          <xdr:rowOff>0</xdr:rowOff>
        </xdr:from>
        <xdr:to>
          <xdr:col>4</xdr:col>
          <xdr:colOff>47625</xdr:colOff>
          <xdr:row>42</xdr:row>
          <xdr:rowOff>219075</xdr:rowOff>
        </xdr:to>
        <xdr:sp macro="" textlink="">
          <xdr:nvSpPr>
            <xdr:cNvPr id="14746" name="Check Box 410" hidden="1">
              <a:extLst>
                <a:ext uri="{63B3BB69-23CF-44E3-9099-C40C66FF867C}">
                  <a14:compatExt spid="_x0000_s14746"/>
                </a:ext>
                <a:ext uri="{FF2B5EF4-FFF2-40B4-BE49-F238E27FC236}">
                  <a16:creationId xmlns="" xmlns:a16="http://schemas.microsoft.com/office/drawing/2014/main" id="{00000000-0008-0000-0200-00009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42</xdr:row>
          <xdr:rowOff>0</xdr:rowOff>
        </xdr:from>
        <xdr:to>
          <xdr:col>4</xdr:col>
          <xdr:colOff>428625</xdr:colOff>
          <xdr:row>42</xdr:row>
          <xdr:rowOff>219075</xdr:rowOff>
        </xdr:to>
        <xdr:sp macro="" textlink="">
          <xdr:nvSpPr>
            <xdr:cNvPr id="14747" name="Check Box 411" hidden="1">
              <a:extLst>
                <a:ext uri="{63B3BB69-23CF-44E3-9099-C40C66FF867C}">
                  <a14:compatExt spid="_x0000_s14747"/>
                </a:ext>
                <a:ext uri="{FF2B5EF4-FFF2-40B4-BE49-F238E27FC236}">
                  <a16:creationId xmlns="" xmlns:a16="http://schemas.microsoft.com/office/drawing/2014/main" id="{00000000-0008-0000-0200-00009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42</xdr:row>
          <xdr:rowOff>0</xdr:rowOff>
        </xdr:from>
        <xdr:to>
          <xdr:col>5</xdr:col>
          <xdr:colOff>200025</xdr:colOff>
          <xdr:row>42</xdr:row>
          <xdr:rowOff>219075</xdr:rowOff>
        </xdr:to>
        <xdr:sp macro="" textlink="">
          <xdr:nvSpPr>
            <xdr:cNvPr id="14748" name="Check Box 412" hidden="1">
              <a:extLst>
                <a:ext uri="{63B3BB69-23CF-44E3-9099-C40C66FF867C}">
                  <a14:compatExt spid="_x0000_s14748"/>
                </a:ext>
                <a:ext uri="{FF2B5EF4-FFF2-40B4-BE49-F238E27FC236}">
                  <a16:creationId xmlns="" xmlns:a16="http://schemas.microsoft.com/office/drawing/2014/main" id="{00000000-0008-0000-0200-00009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42</xdr:row>
          <xdr:rowOff>0</xdr:rowOff>
        </xdr:from>
        <xdr:to>
          <xdr:col>5</xdr:col>
          <xdr:colOff>561975</xdr:colOff>
          <xdr:row>42</xdr:row>
          <xdr:rowOff>219075</xdr:rowOff>
        </xdr:to>
        <xdr:sp macro="" textlink="">
          <xdr:nvSpPr>
            <xdr:cNvPr id="14749" name="Check Box 413" hidden="1">
              <a:extLst>
                <a:ext uri="{63B3BB69-23CF-44E3-9099-C40C66FF867C}">
                  <a14:compatExt spid="_x0000_s14749"/>
                </a:ext>
                <a:ext uri="{FF2B5EF4-FFF2-40B4-BE49-F238E27FC236}">
                  <a16:creationId xmlns="" xmlns:a16="http://schemas.microsoft.com/office/drawing/2014/main" id="{00000000-0008-0000-0200-00009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0</xdr:rowOff>
        </xdr:from>
        <xdr:to>
          <xdr:col>6</xdr:col>
          <xdr:colOff>361950</xdr:colOff>
          <xdr:row>42</xdr:row>
          <xdr:rowOff>219075</xdr:rowOff>
        </xdr:to>
        <xdr:sp macro="" textlink="">
          <xdr:nvSpPr>
            <xdr:cNvPr id="14750" name="Check Box 414" hidden="1">
              <a:extLst>
                <a:ext uri="{63B3BB69-23CF-44E3-9099-C40C66FF867C}">
                  <a14:compatExt spid="_x0000_s14750"/>
                </a:ext>
                <a:ext uri="{FF2B5EF4-FFF2-40B4-BE49-F238E27FC236}">
                  <a16:creationId xmlns="" xmlns:a16="http://schemas.microsoft.com/office/drawing/2014/main" id="{00000000-0008-0000-0200-00009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42</xdr:row>
          <xdr:rowOff>0</xdr:rowOff>
        </xdr:from>
        <xdr:to>
          <xdr:col>7</xdr:col>
          <xdr:colOff>152400</xdr:colOff>
          <xdr:row>42</xdr:row>
          <xdr:rowOff>219075</xdr:rowOff>
        </xdr:to>
        <xdr:sp macro="" textlink="">
          <xdr:nvSpPr>
            <xdr:cNvPr id="14751" name="Check Box 415" hidden="1">
              <a:extLst>
                <a:ext uri="{63B3BB69-23CF-44E3-9099-C40C66FF867C}">
                  <a14:compatExt spid="_x0000_s14751"/>
                </a:ext>
                <a:ext uri="{FF2B5EF4-FFF2-40B4-BE49-F238E27FC236}">
                  <a16:creationId xmlns="" xmlns:a16="http://schemas.microsoft.com/office/drawing/2014/main" id="{00000000-0008-0000-0200-00009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42</xdr:row>
          <xdr:rowOff>0</xdr:rowOff>
        </xdr:from>
        <xdr:to>
          <xdr:col>7</xdr:col>
          <xdr:colOff>561975</xdr:colOff>
          <xdr:row>42</xdr:row>
          <xdr:rowOff>219075</xdr:rowOff>
        </xdr:to>
        <xdr:sp macro="" textlink="">
          <xdr:nvSpPr>
            <xdr:cNvPr id="14752" name="Check Box 416" hidden="1">
              <a:extLst>
                <a:ext uri="{63B3BB69-23CF-44E3-9099-C40C66FF867C}">
                  <a14:compatExt spid="_x0000_s14752"/>
                </a:ext>
                <a:ext uri="{FF2B5EF4-FFF2-40B4-BE49-F238E27FC236}">
                  <a16:creationId xmlns="" xmlns:a16="http://schemas.microsoft.com/office/drawing/2014/main" id="{00000000-0008-0000-0200-0000A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43</xdr:row>
          <xdr:rowOff>0</xdr:rowOff>
        </xdr:from>
        <xdr:to>
          <xdr:col>3</xdr:col>
          <xdr:colOff>323850</xdr:colOff>
          <xdr:row>43</xdr:row>
          <xdr:rowOff>219075</xdr:rowOff>
        </xdr:to>
        <xdr:sp macro="" textlink="">
          <xdr:nvSpPr>
            <xdr:cNvPr id="14753" name="Check Box 417" hidden="1">
              <a:extLst>
                <a:ext uri="{63B3BB69-23CF-44E3-9099-C40C66FF867C}">
                  <a14:compatExt spid="_x0000_s14753"/>
                </a:ext>
                <a:ext uri="{FF2B5EF4-FFF2-40B4-BE49-F238E27FC236}">
                  <a16:creationId xmlns="" xmlns:a16="http://schemas.microsoft.com/office/drawing/2014/main" id="{00000000-0008-0000-0200-0000A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43</xdr:row>
          <xdr:rowOff>0</xdr:rowOff>
        </xdr:from>
        <xdr:to>
          <xdr:col>4</xdr:col>
          <xdr:colOff>104775</xdr:colOff>
          <xdr:row>43</xdr:row>
          <xdr:rowOff>219075</xdr:rowOff>
        </xdr:to>
        <xdr:sp macro="" textlink="">
          <xdr:nvSpPr>
            <xdr:cNvPr id="14754" name="Check Box 418" hidden="1">
              <a:extLst>
                <a:ext uri="{63B3BB69-23CF-44E3-9099-C40C66FF867C}">
                  <a14:compatExt spid="_x0000_s14754"/>
                </a:ext>
                <a:ext uri="{FF2B5EF4-FFF2-40B4-BE49-F238E27FC236}">
                  <a16:creationId xmlns="" xmlns:a16="http://schemas.microsoft.com/office/drawing/2014/main" id="{00000000-0008-0000-0200-0000A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43</xdr:row>
          <xdr:rowOff>0</xdr:rowOff>
        </xdr:from>
        <xdr:to>
          <xdr:col>4</xdr:col>
          <xdr:colOff>485775</xdr:colOff>
          <xdr:row>43</xdr:row>
          <xdr:rowOff>219075</xdr:rowOff>
        </xdr:to>
        <xdr:sp macro="" textlink="">
          <xdr:nvSpPr>
            <xdr:cNvPr id="14755" name="Check Box 419" hidden="1">
              <a:extLst>
                <a:ext uri="{63B3BB69-23CF-44E3-9099-C40C66FF867C}">
                  <a14:compatExt spid="_x0000_s14755"/>
                </a:ext>
                <a:ext uri="{FF2B5EF4-FFF2-40B4-BE49-F238E27FC236}">
                  <a16:creationId xmlns="" xmlns:a16="http://schemas.microsoft.com/office/drawing/2014/main" id="{00000000-0008-0000-0200-0000A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43</xdr:row>
          <xdr:rowOff>0</xdr:rowOff>
        </xdr:from>
        <xdr:to>
          <xdr:col>5</xdr:col>
          <xdr:colOff>257175</xdr:colOff>
          <xdr:row>43</xdr:row>
          <xdr:rowOff>219075</xdr:rowOff>
        </xdr:to>
        <xdr:sp macro="" textlink="">
          <xdr:nvSpPr>
            <xdr:cNvPr id="14756" name="Check Box 420" hidden="1">
              <a:extLst>
                <a:ext uri="{63B3BB69-23CF-44E3-9099-C40C66FF867C}">
                  <a14:compatExt spid="_x0000_s14756"/>
                </a:ext>
                <a:ext uri="{FF2B5EF4-FFF2-40B4-BE49-F238E27FC236}">
                  <a16:creationId xmlns="" xmlns:a16="http://schemas.microsoft.com/office/drawing/2014/main" id="{00000000-0008-0000-0200-0000A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43</xdr:row>
          <xdr:rowOff>0</xdr:rowOff>
        </xdr:from>
        <xdr:to>
          <xdr:col>6</xdr:col>
          <xdr:colOff>9525</xdr:colOff>
          <xdr:row>43</xdr:row>
          <xdr:rowOff>219075</xdr:rowOff>
        </xdr:to>
        <xdr:sp macro="" textlink="">
          <xdr:nvSpPr>
            <xdr:cNvPr id="14757" name="Check Box 421" hidden="1">
              <a:extLst>
                <a:ext uri="{63B3BB69-23CF-44E3-9099-C40C66FF867C}">
                  <a14:compatExt spid="_x0000_s14757"/>
                </a:ext>
                <a:ext uri="{FF2B5EF4-FFF2-40B4-BE49-F238E27FC236}">
                  <a16:creationId xmlns="" xmlns:a16="http://schemas.microsoft.com/office/drawing/2014/main" id="{00000000-0008-0000-0200-0000A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0</xdr:rowOff>
        </xdr:from>
        <xdr:to>
          <xdr:col>6</xdr:col>
          <xdr:colOff>419100</xdr:colOff>
          <xdr:row>43</xdr:row>
          <xdr:rowOff>219075</xdr:rowOff>
        </xdr:to>
        <xdr:sp macro="" textlink="">
          <xdr:nvSpPr>
            <xdr:cNvPr id="14758" name="Check Box 422" hidden="1">
              <a:extLst>
                <a:ext uri="{63B3BB69-23CF-44E3-9099-C40C66FF867C}">
                  <a14:compatExt spid="_x0000_s14758"/>
                </a:ext>
                <a:ext uri="{FF2B5EF4-FFF2-40B4-BE49-F238E27FC236}">
                  <a16:creationId xmlns="" xmlns:a16="http://schemas.microsoft.com/office/drawing/2014/main" id="{00000000-0008-0000-0200-0000A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Exempt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0</xdr:rowOff>
        </xdr:from>
        <xdr:to>
          <xdr:col>7</xdr:col>
          <xdr:colOff>400050</xdr:colOff>
          <xdr:row>43</xdr:row>
          <xdr:rowOff>219075</xdr:rowOff>
        </xdr:to>
        <xdr:sp macro="" textlink="">
          <xdr:nvSpPr>
            <xdr:cNvPr id="14759" name="Check Box 423" hidden="1">
              <a:extLst>
                <a:ext uri="{63B3BB69-23CF-44E3-9099-C40C66FF867C}">
                  <a14:compatExt spid="_x0000_s14759"/>
                </a:ext>
                <a:ext uri="{FF2B5EF4-FFF2-40B4-BE49-F238E27FC236}">
                  <a16:creationId xmlns="" xmlns:a16="http://schemas.microsoft.com/office/drawing/2014/main" id="{00000000-0008-0000-0200-0000A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44</xdr:row>
          <xdr:rowOff>0</xdr:rowOff>
        </xdr:from>
        <xdr:to>
          <xdr:col>3</xdr:col>
          <xdr:colOff>552450</xdr:colOff>
          <xdr:row>44</xdr:row>
          <xdr:rowOff>219075</xdr:rowOff>
        </xdr:to>
        <xdr:sp macro="" textlink="">
          <xdr:nvSpPr>
            <xdr:cNvPr id="14760" name="Check Box 424" hidden="1">
              <a:extLst>
                <a:ext uri="{63B3BB69-23CF-44E3-9099-C40C66FF867C}">
                  <a14:compatExt spid="_x0000_s14760"/>
                </a:ext>
                <a:ext uri="{FF2B5EF4-FFF2-40B4-BE49-F238E27FC236}">
                  <a16:creationId xmlns="" xmlns:a16="http://schemas.microsoft.com/office/drawing/2014/main" id="{00000000-0008-0000-0200-0000A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46</xdr:row>
          <xdr:rowOff>0</xdr:rowOff>
        </xdr:from>
        <xdr:to>
          <xdr:col>3</xdr:col>
          <xdr:colOff>304800</xdr:colOff>
          <xdr:row>46</xdr:row>
          <xdr:rowOff>219075</xdr:rowOff>
        </xdr:to>
        <xdr:sp macro="" textlink="">
          <xdr:nvSpPr>
            <xdr:cNvPr id="14761" name="Check Box 425" hidden="1">
              <a:extLst>
                <a:ext uri="{63B3BB69-23CF-44E3-9099-C40C66FF867C}">
                  <a14:compatExt spid="_x0000_s14761"/>
                </a:ext>
                <a:ext uri="{FF2B5EF4-FFF2-40B4-BE49-F238E27FC236}">
                  <a16:creationId xmlns="" xmlns:a16="http://schemas.microsoft.com/office/drawing/2014/main" id="{00000000-0008-0000-0200-0000A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CPA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46</xdr:row>
          <xdr:rowOff>0</xdr:rowOff>
        </xdr:from>
        <xdr:to>
          <xdr:col>4</xdr:col>
          <xdr:colOff>247650</xdr:colOff>
          <xdr:row>46</xdr:row>
          <xdr:rowOff>219075</xdr:rowOff>
        </xdr:to>
        <xdr:sp macro="" textlink="">
          <xdr:nvSpPr>
            <xdr:cNvPr id="14762" name="Check Box 426" hidden="1">
              <a:extLst>
                <a:ext uri="{63B3BB69-23CF-44E3-9099-C40C66FF867C}">
                  <a14:compatExt spid="_x0000_s14762"/>
                </a:ext>
                <a:ext uri="{FF2B5EF4-FFF2-40B4-BE49-F238E27FC236}">
                  <a16:creationId xmlns="" xmlns:a16="http://schemas.microsoft.com/office/drawing/2014/main" id="{00000000-0008-0000-0200-0000A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45</xdr:row>
          <xdr:rowOff>219075</xdr:rowOff>
        </xdr:from>
        <xdr:to>
          <xdr:col>5</xdr:col>
          <xdr:colOff>104775</xdr:colOff>
          <xdr:row>46</xdr:row>
          <xdr:rowOff>209550</xdr:rowOff>
        </xdr:to>
        <xdr:sp macro="" textlink="">
          <xdr:nvSpPr>
            <xdr:cNvPr id="14763" name="Check Box 427" hidden="1">
              <a:extLst>
                <a:ext uri="{63B3BB69-23CF-44E3-9099-C40C66FF867C}">
                  <a14:compatExt spid="_x0000_s14763"/>
                </a:ext>
                <a:ext uri="{FF2B5EF4-FFF2-40B4-BE49-F238E27FC236}">
                  <a16:creationId xmlns="" xmlns:a16="http://schemas.microsoft.com/office/drawing/2014/main" id="{00000000-0008-0000-0200-0000A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45</xdr:row>
          <xdr:rowOff>219075</xdr:rowOff>
        </xdr:from>
        <xdr:to>
          <xdr:col>6</xdr:col>
          <xdr:colOff>28575</xdr:colOff>
          <xdr:row>46</xdr:row>
          <xdr:rowOff>209550</xdr:rowOff>
        </xdr:to>
        <xdr:sp macro="" textlink="">
          <xdr:nvSpPr>
            <xdr:cNvPr id="14764" name="Check Box 428" hidden="1">
              <a:extLst>
                <a:ext uri="{63B3BB69-23CF-44E3-9099-C40C66FF867C}">
                  <a14:compatExt spid="_x0000_s14764"/>
                </a:ext>
                <a:ext uri="{FF2B5EF4-FFF2-40B4-BE49-F238E27FC236}">
                  <a16:creationId xmlns="" xmlns:a16="http://schemas.microsoft.com/office/drawing/2014/main" id="{00000000-0008-0000-0200-0000A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45</xdr:row>
          <xdr:rowOff>219075</xdr:rowOff>
        </xdr:from>
        <xdr:to>
          <xdr:col>6</xdr:col>
          <xdr:colOff>523875</xdr:colOff>
          <xdr:row>46</xdr:row>
          <xdr:rowOff>209550</xdr:rowOff>
        </xdr:to>
        <xdr:sp macro="" textlink="">
          <xdr:nvSpPr>
            <xdr:cNvPr id="14765" name="Check Box 429" hidden="1">
              <a:extLst>
                <a:ext uri="{63B3BB69-23CF-44E3-9099-C40C66FF867C}">
                  <a14:compatExt spid="_x0000_s14765"/>
                </a:ext>
                <a:ext uri="{FF2B5EF4-FFF2-40B4-BE49-F238E27FC236}">
                  <a16:creationId xmlns="" xmlns:a16="http://schemas.microsoft.com/office/drawing/2014/main" id="{00000000-0008-0000-0200-0000A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45</xdr:row>
          <xdr:rowOff>219075</xdr:rowOff>
        </xdr:from>
        <xdr:to>
          <xdr:col>7</xdr:col>
          <xdr:colOff>390525</xdr:colOff>
          <xdr:row>46</xdr:row>
          <xdr:rowOff>209550</xdr:rowOff>
        </xdr:to>
        <xdr:sp macro="" textlink="">
          <xdr:nvSpPr>
            <xdr:cNvPr id="14766" name="Check Box 430" hidden="1">
              <a:extLst>
                <a:ext uri="{63B3BB69-23CF-44E3-9099-C40C66FF867C}">
                  <a14:compatExt spid="_x0000_s14766"/>
                </a:ext>
                <a:ext uri="{FF2B5EF4-FFF2-40B4-BE49-F238E27FC236}">
                  <a16:creationId xmlns="" xmlns:a16="http://schemas.microsoft.com/office/drawing/2014/main" id="{00000000-0008-0000-0200-0000A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47</xdr:row>
          <xdr:rowOff>9525</xdr:rowOff>
        </xdr:from>
        <xdr:to>
          <xdr:col>3</xdr:col>
          <xdr:colOff>447675</xdr:colOff>
          <xdr:row>48</xdr:row>
          <xdr:rowOff>0</xdr:rowOff>
        </xdr:to>
        <xdr:sp macro="" textlink="">
          <xdr:nvSpPr>
            <xdr:cNvPr id="14767" name="Check Box 431" hidden="1">
              <a:extLst>
                <a:ext uri="{63B3BB69-23CF-44E3-9099-C40C66FF867C}">
                  <a14:compatExt spid="_x0000_s14767"/>
                </a:ext>
                <a:ext uri="{FF2B5EF4-FFF2-40B4-BE49-F238E27FC236}">
                  <a16:creationId xmlns="" xmlns:a16="http://schemas.microsoft.com/office/drawing/2014/main" id="{00000000-0008-0000-0200-0000A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47</xdr:row>
          <xdr:rowOff>9525</xdr:rowOff>
        </xdr:from>
        <xdr:to>
          <xdr:col>4</xdr:col>
          <xdr:colOff>276225</xdr:colOff>
          <xdr:row>48</xdr:row>
          <xdr:rowOff>0</xdr:rowOff>
        </xdr:to>
        <xdr:sp macro="" textlink="">
          <xdr:nvSpPr>
            <xdr:cNvPr id="14768" name="Check Box 432" hidden="1">
              <a:extLst>
                <a:ext uri="{63B3BB69-23CF-44E3-9099-C40C66FF867C}">
                  <a14:compatExt spid="_x0000_s14768"/>
                </a:ext>
                <a:ext uri="{FF2B5EF4-FFF2-40B4-BE49-F238E27FC236}">
                  <a16:creationId xmlns="" xmlns:a16="http://schemas.microsoft.com/office/drawing/2014/main" id="{00000000-0008-0000-0200-0000B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47</xdr:row>
          <xdr:rowOff>9525</xdr:rowOff>
        </xdr:from>
        <xdr:to>
          <xdr:col>5</xdr:col>
          <xdr:colOff>114300</xdr:colOff>
          <xdr:row>48</xdr:row>
          <xdr:rowOff>0</xdr:rowOff>
        </xdr:to>
        <xdr:sp macro="" textlink="">
          <xdr:nvSpPr>
            <xdr:cNvPr id="14769" name="Check Box 433" hidden="1">
              <a:extLst>
                <a:ext uri="{63B3BB69-23CF-44E3-9099-C40C66FF867C}">
                  <a14:compatExt spid="_x0000_s14769"/>
                </a:ext>
                <a:ext uri="{FF2B5EF4-FFF2-40B4-BE49-F238E27FC236}">
                  <a16:creationId xmlns="" xmlns:a16="http://schemas.microsoft.com/office/drawing/2014/main" id="{00000000-0008-0000-0200-0000B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PhD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47</xdr:row>
          <xdr:rowOff>9525</xdr:rowOff>
        </xdr:from>
        <xdr:to>
          <xdr:col>5</xdr:col>
          <xdr:colOff>581025</xdr:colOff>
          <xdr:row>48</xdr:row>
          <xdr:rowOff>0</xdr:rowOff>
        </xdr:to>
        <xdr:sp macro="" textlink="">
          <xdr:nvSpPr>
            <xdr:cNvPr id="14770" name="Check Box 434" hidden="1">
              <a:extLst>
                <a:ext uri="{63B3BB69-23CF-44E3-9099-C40C66FF867C}">
                  <a14:compatExt spid="_x0000_s14770"/>
                </a:ext>
                <a:ext uri="{FF2B5EF4-FFF2-40B4-BE49-F238E27FC236}">
                  <a16:creationId xmlns="" xmlns:a16="http://schemas.microsoft.com/office/drawing/2014/main" id="{00000000-0008-0000-0200-0000B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47</xdr:row>
          <xdr:rowOff>9525</xdr:rowOff>
        </xdr:from>
        <xdr:to>
          <xdr:col>6</xdr:col>
          <xdr:colOff>476250</xdr:colOff>
          <xdr:row>48</xdr:row>
          <xdr:rowOff>0</xdr:rowOff>
        </xdr:to>
        <xdr:sp macro="" textlink="">
          <xdr:nvSpPr>
            <xdr:cNvPr id="14771" name="Check Box 435" hidden="1">
              <a:extLst>
                <a:ext uri="{63B3BB69-23CF-44E3-9099-C40C66FF867C}">
                  <a14:compatExt spid="_x0000_s14771"/>
                </a:ext>
                <a:ext uri="{FF2B5EF4-FFF2-40B4-BE49-F238E27FC236}">
                  <a16:creationId xmlns="" xmlns:a16="http://schemas.microsoft.com/office/drawing/2014/main" id="{00000000-0008-0000-0200-0000B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47</xdr:row>
          <xdr:rowOff>9525</xdr:rowOff>
        </xdr:from>
        <xdr:to>
          <xdr:col>7</xdr:col>
          <xdr:colOff>314325</xdr:colOff>
          <xdr:row>48</xdr:row>
          <xdr:rowOff>0</xdr:rowOff>
        </xdr:to>
        <xdr:sp macro="" textlink="">
          <xdr:nvSpPr>
            <xdr:cNvPr id="14772" name="Check Box 436" hidden="1">
              <a:extLst>
                <a:ext uri="{63B3BB69-23CF-44E3-9099-C40C66FF867C}">
                  <a14:compatExt spid="_x0000_s14772"/>
                </a:ext>
                <a:ext uri="{FF2B5EF4-FFF2-40B4-BE49-F238E27FC236}">
                  <a16:creationId xmlns="" xmlns:a16="http://schemas.microsoft.com/office/drawing/2014/main" id="{00000000-0008-0000-0200-0000B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49</xdr:row>
          <xdr:rowOff>200025</xdr:rowOff>
        </xdr:from>
        <xdr:to>
          <xdr:col>3</xdr:col>
          <xdr:colOff>381000</xdr:colOff>
          <xdr:row>51</xdr:row>
          <xdr:rowOff>0</xdr:rowOff>
        </xdr:to>
        <xdr:sp macro="" textlink="">
          <xdr:nvSpPr>
            <xdr:cNvPr id="14773" name="Check Box 437" hidden="1">
              <a:extLst>
                <a:ext uri="{63B3BB69-23CF-44E3-9099-C40C66FF867C}">
                  <a14:compatExt spid="_x0000_s14773"/>
                </a:ext>
                <a:ext uri="{FF2B5EF4-FFF2-40B4-BE49-F238E27FC236}">
                  <a16:creationId xmlns="" xmlns:a16="http://schemas.microsoft.com/office/drawing/2014/main" id="{00000000-0008-0000-0200-0000B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Life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49</xdr:row>
          <xdr:rowOff>200025</xdr:rowOff>
        </xdr:from>
        <xdr:to>
          <xdr:col>4</xdr:col>
          <xdr:colOff>333375</xdr:colOff>
          <xdr:row>51</xdr:row>
          <xdr:rowOff>0</xdr:rowOff>
        </xdr:to>
        <xdr:sp macro="" textlink="">
          <xdr:nvSpPr>
            <xdr:cNvPr id="14774" name="Check Box 438" hidden="1">
              <a:extLst>
                <a:ext uri="{63B3BB69-23CF-44E3-9099-C40C66FF867C}">
                  <a14:compatExt spid="_x0000_s14774"/>
                </a:ext>
                <a:ext uri="{FF2B5EF4-FFF2-40B4-BE49-F238E27FC236}">
                  <a16:creationId xmlns="" xmlns:a16="http://schemas.microsoft.com/office/drawing/2014/main" id="{00000000-0008-0000-0200-0000B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Health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49</xdr:row>
          <xdr:rowOff>200025</xdr:rowOff>
        </xdr:from>
        <xdr:to>
          <xdr:col>5</xdr:col>
          <xdr:colOff>381000</xdr:colOff>
          <xdr:row>51</xdr:row>
          <xdr:rowOff>0</xdr:rowOff>
        </xdr:to>
        <xdr:sp macro="" textlink="">
          <xdr:nvSpPr>
            <xdr:cNvPr id="14775" name="Check Box 439" hidden="1">
              <a:extLst>
                <a:ext uri="{63B3BB69-23CF-44E3-9099-C40C66FF867C}">
                  <a14:compatExt spid="_x0000_s14775"/>
                </a:ext>
                <a:ext uri="{FF2B5EF4-FFF2-40B4-BE49-F238E27FC236}">
                  <a16:creationId xmlns="" xmlns:a16="http://schemas.microsoft.com/office/drawing/2014/main" id="{00000000-0008-0000-0200-0000B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Disability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49</xdr:row>
          <xdr:rowOff>190500</xdr:rowOff>
        </xdr:from>
        <xdr:to>
          <xdr:col>6</xdr:col>
          <xdr:colOff>381000</xdr:colOff>
          <xdr:row>50</xdr:row>
          <xdr:rowOff>180975</xdr:rowOff>
        </xdr:to>
        <xdr:sp macro="" textlink="">
          <xdr:nvSpPr>
            <xdr:cNvPr id="14776" name="Check Box 440" hidden="1">
              <a:extLst>
                <a:ext uri="{63B3BB69-23CF-44E3-9099-C40C66FF867C}">
                  <a14:compatExt spid="_x0000_s14776"/>
                </a:ext>
                <a:ext uri="{FF2B5EF4-FFF2-40B4-BE49-F238E27FC236}">
                  <a16:creationId xmlns="" xmlns:a16="http://schemas.microsoft.com/office/drawing/2014/main" id="{00000000-0008-0000-0200-0000B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49</xdr:row>
          <xdr:rowOff>190500</xdr:rowOff>
        </xdr:from>
        <xdr:to>
          <xdr:col>7</xdr:col>
          <xdr:colOff>266700</xdr:colOff>
          <xdr:row>50</xdr:row>
          <xdr:rowOff>180975</xdr:rowOff>
        </xdr:to>
        <xdr:sp macro="" textlink="">
          <xdr:nvSpPr>
            <xdr:cNvPr id="14777" name="Check Box 441" hidden="1">
              <a:extLst>
                <a:ext uri="{63B3BB69-23CF-44E3-9099-C40C66FF867C}">
                  <a14:compatExt spid="_x0000_s14777"/>
                </a:ext>
                <a:ext uri="{FF2B5EF4-FFF2-40B4-BE49-F238E27FC236}">
                  <a16:creationId xmlns="" xmlns:a16="http://schemas.microsoft.com/office/drawing/2014/main" id="{00000000-0008-0000-0200-0000B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P&amp;C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51</xdr:row>
          <xdr:rowOff>0</xdr:rowOff>
        </xdr:from>
        <xdr:to>
          <xdr:col>3</xdr:col>
          <xdr:colOff>323850</xdr:colOff>
          <xdr:row>51</xdr:row>
          <xdr:rowOff>219075</xdr:rowOff>
        </xdr:to>
        <xdr:sp macro="" textlink="">
          <xdr:nvSpPr>
            <xdr:cNvPr id="14778" name="Check Box 442" hidden="1">
              <a:extLst>
                <a:ext uri="{63B3BB69-23CF-44E3-9099-C40C66FF867C}">
                  <a14:compatExt spid="_x0000_s14778"/>
                </a:ext>
                <a:ext uri="{FF2B5EF4-FFF2-40B4-BE49-F238E27FC236}">
                  <a16:creationId xmlns="" xmlns:a16="http://schemas.microsoft.com/office/drawing/2014/main" id="{00000000-0008-0000-0200-0000B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51</xdr:row>
          <xdr:rowOff>0</xdr:rowOff>
        </xdr:from>
        <xdr:to>
          <xdr:col>4</xdr:col>
          <xdr:colOff>200025</xdr:colOff>
          <xdr:row>51</xdr:row>
          <xdr:rowOff>219075</xdr:rowOff>
        </xdr:to>
        <xdr:sp macro="" textlink="">
          <xdr:nvSpPr>
            <xdr:cNvPr id="14779" name="Check Box 443" hidden="1">
              <a:extLst>
                <a:ext uri="{63B3BB69-23CF-44E3-9099-C40C66FF867C}">
                  <a14:compatExt spid="_x0000_s14779"/>
                </a:ext>
                <a:ext uri="{FF2B5EF4-FFF2-40B4-BE49-F238E27FC236}">
                  <a16:creationId xmlns="" xmlns:a16="http://schemas.microsoft.com/office/drawing/2014/main" id="{00000000-0008-0000-0200-0000B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48</xdr:row>
          <xdr:rowOff>28575</xdr:rowOff>
        </xdr:from>
        <xdr:to>
          <xdr:col>4</xdr:col>
          <xdr:colOff>200025</xdr:colOff>
          <xdr:row>49</xdr:row>
          <xdr:rowOff>19050</xdr:rowOff>
        </xdr:to>
        <xdr:sp macro="" textlink="">
          <xdr:nvSpPr>
            <xdr:cNvPr id="14780" name="Check Box 444" hidden="1">
              <a:extLst>
                <a:ext uri="{63B3BB69-23CF-44E3-9099-C40C66FF867C}">
                  <a14:compatExt spid="_x0000_s14780"/>
                </a:ext>
                <a:ext uri="{FF2B5EF4-FFF2-40B4-BE49-F238E27FC236}">
                  <a16:creationId xmlns="" xmlns:a16="http://schemas.microsoft.com/office/drawing/2014/main" id="{00000000-0008-0000-0200-0000B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48</xdr:row>
          <xdr:rowOff>28575</xdr:rowOff>
        </xdr:from>
        <xdr:to>
          <xdr:col>3</xdr:col>
          <xdr:colOff>323850</xdr:colOff>
          <xdr:row>49</xdr:row>
          <xdr:rowOff>19050</xdr:rowOff>
        </xdr:to>
        <xdr:sp macro="" textlink="">
          <xdr:nvSpPr>
            <xdr:cNvPr id="14781" name="Check Box 445" hidden="1">
              <a:extLst>
                <a:ext uri="{63B3BB69-23CF-44E3-9099-C40C66FF867C}">
                  <a14:compatExt spid="_x0000_s14781"/>
                </a:ext>
                <a:ext uri="{FF2B5EF4-FFF2-40B4-BE49-F238E27FC236}">
                  <a16:creationId xmlns="" xmlns:a16="http://schemas.microsoft.com/office/drawing/2014/main" id="{00000000-0008-0000-0200-0000B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CIMA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132</xdr:row>
          <xdr:rowOff>0</xdr:rowOff>
        </xdr:from>
        <xdr:to>
          <xdr:col>4</xdr:col>
          <xdr:colOff>333375</xdr:colOff>
          <xdr:row>132</xdr:row>
          <xdr:rowOff>219075</xdr:rowOff>
        </xdr:to>
        <xdr:sp macro="" textlink="">
          <xdr:nvSpPr>
            <xdr:cNvPr id="14744" name="Check Box 408" hidden="1">
              <a:extLst>
                <a:ext uri="{63B3BB69-23CF-44E3-9099-C40C66FF867C}">
                  <a14:compatExt spid="_x0000_s14744"/>
                </a:ext>
                <a:ext uri="{FF2B5EF4-FFF2-40B4-BE49-F238E27FC236}">
                  <a16:creationId xmlns="" xmlns:a16="http://schemas.microsoft.com/office/drawing/2014/main" id="{00000000-0008-0000-0200-00009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132</xdr:row>
          <xdr:rowOff>0</xdr:rowOff>
        </xdr:from>
        <xdr:to>
          <xdr:col>3</xdr:col>
          <xdr:colOff>428625</xdr:colOff>
          <xdr:row>133</xdr:row>
          <xdr:rowOff>0</xdr:rowOff>
        </xdr:to>
        <xdr:sp macro="" textlink="">
          <xdr:nvSpPr>
            <xdr:cNvPr id="14743" name="Check Box 407" hidden="1">
              <a:extLst>
                <a:ext uri="{63B3BB69-23CF-44E3-9099-C40C66FF867C}">
                  <a14:compatExt spid="_x0000_s14743"/>
                </a:ext>
                <a:ext uri="{FF2B5EF4-FFF2-40B4-BE49-F238E27FC236}">
                  <a16:creationId xmlns="" xmlns:a16="http://schemas.microsoft.com/office/drawing/2014/main" id="{00000000-0008-0000-0200-00009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130</xdr:row>
          <xdr:rowOff>161925</xdr:rowOff>
        </xdr:from>
        <xdr:to>
          <xdr:col>7</xdr:col>
          <xdr:colOff>266700</xdr:colOff>
          <xdr:row>132</xdr:row>
          <xdr:rowOff>0</xdr:rowOff>
        </xdr:to>
        <xdr:sp macro="" textlink="">
          <xdr:nvSpPr>
            <xdr:cNvPr id="14742" name="Check Box 406" hidden="1">
              <a:extLst>
                <a:ext uri="{63B3BB69-23CF-44E3-9099-C40C66FF867C}">
                  <a14:compatExt spid="_x0000_s14742"/>
                </a:ext>
                <a:ext uri="{FF2B5EF4-FFF2-40B4-BE49-F238E27FC236}">
                  <a16:creationId xmlns="" xmlns:a16="http://schemas.microsoft.com/office/drawing/2014/main" id="{00000000-0008-0000-0200-00009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P&amp;C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130</xdr:row>
          <xdr:rowOff>161925</xdr:rowOff>
        </xdr:from>
        <xdr:to>
          <xdr:col>6</xdr:col>
          <xdr:colOff>390525</xdr:colOff>
          <xdr:row>132</xdr:row>
          <xdr:rowOff>0</xdr:rowOff>
        </xdr:to>
        <xdr:sp macro="" textlink="">
          <xdr:nvSpPr>
            <xdr:cNvPr id="14741" name="Check Box 405" hidden="1">
              <a:extLst>
                <a:ext uri="{63B3BB69-23CF-44E3-9099-C40C66FF867C}">
                  <a14:compatExt spid="_x0000_s14741"/>
                </a:ext>
                <a:ext uri="{FF2B5EF4-FFF2-40B4-BE49-F238E27FC236}">
                  <a16:creationId xmlns="" xmlns:a16="http://schemas.microsoft.com/office/drawing/2014/main" id="{00000000-0008-0000-0200-00009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130</xdr:row>
          <xdr:rowOff>161925</xdr:rowOff>
        </xdr:from>
        <xdr:to>
          <xdr:col>5</xdr:col>
          <xdr:colOff>428625</xdr:colOff>
          <xdr:row>132</xdr:row>
          <xdr:rowOff>0</xdr:rowOff>
        </xdr:to>
        <xdr:sp macro="" textlink="">
          <xdr:nvSpPr>
            <xdr:cNvPr id="14740" name="Check Box 404" hidden="1">
              <a:extLst>
                <a:ext uri="{63B3BB69-23CF-44E3-9099-C40C66FF867C}">
                  <a14:compatExt spid="_x0000_s14740"/>
                </a:ext>
                <a:ext uri="{FF2B5EF4-FFF2-40B4-BE49-F238E27FC236}">
                  <a16:creationId xmlns="" xmlns:a16="http://schemas.microsoft.com/office/drawing/2014/main" id="{00000000-0008-0000-0200-00009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Disability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130</xdr:row>
          <xdr:rowOff>161925</xdr:rowOff>
        </xdr:from>
        <xdr:to>
          <xdr:col>4</xdr:col>
          <xdr:colOff>333375</xdr:colOff>
          <xdr:row>132</xdr:row>
          <xdr:rowOff>0</xdr:rowOff>
        </xdr:to>
        <xdr:sp macro="" textlink="">
          <xdr:nvSpPr>
            <xdr:cNvPr id="14739" name="Check Box 403" hidden="1">
              <a:extLst>
                <a:ext uri="{63B3BB69-23CF-44E3-9099-C40C66FF867C}">
                  <a14:compatExt spid="_x0000_s14739"/>
                </a:ext>
                <a:ext uri="{FF2B5EF4-FFF2-40B4-BE49-F238E27FC236}">
                  <a16:creationId xmlns="" xmlns:a16="http://schemas.microsoft.com/office/drawing/2014/main" id="{00000000-0008-0000-0200-00009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Health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130</xdr:row>
          <xdr:rowOff>161925</xdr:rowOff>
        </xdr:from>
        <xdr:to>
          <xdr:col>3</xdr:col>
          <xdr:colOff>409575</xdr:colOff>
          <xdr:row>132</xdr:row>
          <xdr:rowOff>0</xdr:rowOff>
        </xdr:to>
        <xdr:sp macro="" textlink="">
          <xdr:nvSpPr>
            <xdr:cNvPr id="14738" name="Check Box 402" hidden="1">
              <a:extLst>
                <a:ext uri="{63B3BB69-23CF-44E3-9099-C40C66FF867C}">
                  <a14:compatExt spid="_x0000_s14738"/>
                </a:ext>
                <a:ext uri="{FF2B5EF4-FFF2-40B4-BE49-F238E27FC236}">
                  <a16:creationId xmlns="" xmlns:a16="http://schemas.microsoft.com/office/drawing/2014/main" id="{00000000-0008-0000-0200-00009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Life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129</xdr:row>
          <xdr:rowOff>0</xdr:rowOff>
        </xdr:from>
        <xdr:to>
          <xdr:col>4</xdr:col>
          <xdr:colOff>352425</xdr:colOff>
          <xdr:row>129</xdr:row>
          <xdr:rowOff>219075</xdr:rowOff>
        </xdr:to>
        <xdr:sp macro="" textlink="">
          <xdr:nvSpPr>
            <xdr:cNvPr id="14737" name="Check Box 401" hidden="1">
              <a:extLst>
                <a:ext uri="{63B3BB69-23CF-44E3-9099-C40C66FF867C}">
                  <a14:compatExt spid="_x0000_s14737"/>
                </a:ext>
                <a:ext uri="{FF2B5EF4-FFF2-40B4-BE49-F238E27FC236}">
                  <a16:creationId xmlns="" xmlns:a16="http://schemas.microsoft.com/office/drawing/2014/main" id="{00000000-0008-0000-0200-00009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129</xdr:row>
          <xdr:rowOff>0</xdr:rowOff>
        </xdr:from>
        <xdr:to>
          <xdr:col>3</xdr:col>
          <xdr:colOff>457200</xdr:colOff>
          <xdr:row>129</xdr:row>
          <xdr:rowOff>219075</xdr:rowOff>
        </xdr:to>
        <xdr:sp macro="" textlink="">
          <xdr:nvSpPr>
            <xdr:cNvPr id="14736" name="Check Box 400" hidden="1">
              <a:extLst>
                <a:ext uri="{63B3BB69-23CF-44E3-9099-C40C66FF867C}">
                  <a14:compatExt spid="_x0000_s14736"/>
                </a:ext>
                <a:ext uri="{FF2B5EF4-FFF2-40B4-BE49-F238E27FC236}">
                  <a16:creationId xmlns="" xmlns:a16="http://schemas.microsoft.com/office/drawing/2014/main" id="{00000000-0008-0000-0200-00009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CIMA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127</xdr:row>
          <xdr:rowOff>209550</xdr:rowOff>
        </xdr:from>
        <xdr:to>
          <xdr:col>7</xdr:col>
          <xdr:colOff>361950</xdr:colOff>
          <xdr:row>129</xdr:row>
          <xdr:rowOff>9525</xdr:rowOff>
        </xdr:to>
        <xdr:sp macro="" textlink="">
          <xdr:nvSpPr>
            <xdr:cNvPr id="14735" name="Check Box 399" hidden="1">
              <a:extLst>
                <a:ext uri="{63B3BB69-23CF-44E3-9099-C40C66FF867C}">
                  <a14:compatExt spid="_x0000_s14735"/>
                </a:ext>
                <a:ext uri="{FF2B5EF4-FFF2-40B4-BE49-F238E27FC236}">
                  <a16:creationId xmlns="" xmlns:a16="http://schemas.microsoft.com/office/drawing/2014/main" id="{00000000-0008-0000-0200-00008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127</xdr:row>
          <xdr:rowOff>209550</xdr:rowOff>
        </xdr:from>
        <xdr:to>
          <xdr:col>6</xdr:col>
          <xdr:colOff>561975</xdr:colOff>
          <xdr:row>129</xdr:row>
          <xdr:rowOff>9525</xdr:rowOff>
        </xdr:to>
        <xdr:sp macro="" textlink="">
          <xdr:nvSpPr>
            <xdr:cNvPr id="14734" name="Check Box 398" hidden="1">
              <a:extLst>
                <a:ext uri="{63B3BB69-23CF-44E3-9099-C40C66FF867C}">
                  <a14:compatExt spid="_x0000_s14734"/>
                </a:ext>
                <a:ext uri="{FF2B5EF4-FFF2-40B4-BE49-F238E27FC236}">
                  <a16:creationId xmlns="" xmlns:a16="http://schemas.microsoft.com/office/drawing/2014/main" id="{00000000-0008-0000-0200-00008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127</xdr:row>
          <xdr:rowOff>209550</xdr:rowOff>
        </xdr:from>
        <xdr:to>
          <xdr:col>5</xdr:col>
          <xdr:colOff>581025</xdr:colOff>
          <xdr:row>129</xdr:row>
          <xdr:rowOff>9525</xdr:rowOff>
        </xdr:to>
        <xdr:sp macro="" textlink="">
          <xdr:nvSpPr>
            <xdr:cNvPr id="14733" name="Check Box 397" hidden="1">
              <a:extLst>
                <a:ext uri="{63B3BB69-23CF-44E3-9099-C40C66FF867C}">
                  <a14:compatExt spid="_x0000_s14733"/>
                </a:ext>
                <a:ext uri="{FF2B5EF4-FFF2-40B4-BE49-F238E27FC236}">
                  <a16:creationId xmlns="" xmlns:a16="http://schemas.microsoft.com/office/drawing/2014/main" id="{00000000-0008-0000-0200-00008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127</xdr:row>
          <xdr:rowOff>209550</xdr:rowOff>
        </xdr:from>
        <xdr:to>
          <xdr:col>5</xdr:col>
          <xdr:colOff>152400</xdr:colOff>
          <xdr:row>129</xdr:row>
          <xdr:rowOff>9525</xdr:rowOff>
        </xdr:to>
        <xdr:sp macro="" textlink="">
          <xdr:nvSpPr>
            <xdr:cNvPr id="14732" name="Check Box 396" hidden="1">
              <a:extLst>
                <a:ext uri="{63B3BB69-23CF-44E3-9099-C40C66FF867C}">
                  <a14:compatExt spid="_x0000_s14732"/>
                </a:ext>
                <a:ext uri="{FF2B5EF4-FFF2-40B4-BE49-F238E27FC236}">
                  <a16:creationId xmlns="" xmlns:a16="http://schemas.microsoft.com/office/drawing/2014/main" id="{00000000-0008-0000-0200-00008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PhD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127</xdr:row>
          <xdr:rowOff>209550</xdr:rowOff>
        </xdr:from>
        <xdr:to>
          <xdr:col>4</xdr:col>
          <xdr:colOff>361950</xdr:colOff>
          <xdr:row>129</xdr:row>
          <xdr:rowOff>9525</xdr:rowOff>
        </xdr:to>
        <xdr:sp macro="" textlink="">
          <xdr:nvSpPr>
            <xdr:cNvPr id="14731" name="Check Box 395" hidden="1">
              <a:extLst>
                <a:ext uri="{63B3BB69-23CF-44E3-9099-C40C66FF867C}">
                  <a14:compatExt spid="_x0000_s14731"/>
                </a:ext>
                <a:ext uri="{FF2B5EF4-FFF2-40B4-BE49-F238E27FC236}">
                  <a16:creationId xmlns="" xmlns:a16="http://schemas.microsoft.com/office/drawing/2014/main" id="{00000000-0008-0000-0200-00008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127</xdr:row>
          <xdr:rowOff>209550</xdr:rowOff>
        </xdr:from>
        <xdr:to>
          <xdr:col>3</xdr:col>
          <xdr:colOff>352425</xdr:colOff>
          <xdr:row>129</xdr:row>
          <xdr:rowOff>9525</xdr:rowOff>
        </xdr:to>
        <xdr:sp macro="" textlink="">
          <xdr:nvSpPr>
            <xdr:cNvPr id="14730" name="Check Box 394" hidden="1">
              <a:extLst>
                <a:ext uri="{63B3BB69-23CF-44E3-9099-C40C66FF867C}">
                  <a14:compatExt spid="_x0000_s14730"/>
                </a:ext>
                <a:ext uri="{FF2B5EF4-FFF2-40B4-BE49-F238E27FC236}">
                  <a16:creationId xmlns="" xmlns:a16="http://schemas.microsoft.com/office/drawing/2014/main" id="{00000000-0008-0000-0200-00008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126</xdr:row>
          <xdr:rowOff>209550</xdr:rowOff>
        </xdr:from>
        <xdr:to>
          <xdr:col>7</xdr:col>
          <xdr:colOff>428625</xdr:colOff>
          <xdr:row>127</xdr:row>
          <xdr:rowOff>200025</xdr:rowOff>
        </xdr:to>
        <xdr:sp macro="" textlink="">
          <xdr:nvSpPr>
            <xdr:cNvPr id="14729" name="Check Box 393" hidden="1">
              <a:extLst>
                <a:ext uri="{63B3BB69-23CF-44E3-9099-C40C66FF867C}">
                  <a14:compatExt spid="_x0000_s14729"/>
                </a:ext>
                <a:ext uri="{FF2B5EF4-FFF2-40B4-BE49-F238E27FC236}">
                  <a16:creationId xmlns="" xmlns:a16="http://schemas.microsoft.com/office/drawing/2014/main" id="{00000000-0008-0000-0200-00008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126</xdr:row>
          <xdr:rowOff>209550</xdr:rowOff>
        </xdr:from>
        <xdr:to>
          <xdr:col>6</xdr:col>
          <xdr:colOff>542925</xdr:colOff>
          <xdr:row>127</xdr:row>
          <xdr:rowOff>200025</xdr:rowOff>
        </xdr:to>
        <xdr:sp macro="" textlink="">
          <xdr:nvSpPr>
            <xdr:cNvPr id="14728" name="Check Box 392" hidden="1">
              <a:extLst>
                <a:ext uri="{63B3BB69-23CF-44E3-9099-C40C66FF867C}">
                  <a14:compatExt spid="_x0000_s14728"/>
                </a:ext>
                <a:ext uri="{FF2B5EF4-FFF2-40B4-BE49-F238E27FC236}">
                  <a16:creationId xmlns="" xmlns:a16="http://schemas.microsoft.com/office/drawing/2014/main" id="{00000000-0008-0000-0200-00008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126</xdr:row>
          <xdr:rowOff>209550</xdr:rowOff>
        </xdr:from>
        <xdr:to>
          <xdr:col>6</xdr:col>
          <xdr:colOff>47625</xdr:colOff>
          <xdr:row>127</xdr:row>
          <xdr:rowOff>200025</xdr:rowOff>
        </xdr:to>
        <xdr:sp macro="" textlink="">
          <xdr:nvSpPr>
            <xdr:cNvPr id="14727" name="Check Box 391" hidden="1">
              <a:extLst>
                <a:ext uri="{63B3BB69-23CF-44E3-9099-C40C66FF867C}">
                  <a14:compatExt spid="_x0000_s14727"/>
                </a:ext>
                <a:ext uri="{FF2B5EF4-FFF2-40B4-BE49-F238E27FC236}">
                  <a16:creationId xmlns="" xmlns:a16="http://schemas.microsoft.com/office/drawing/2014/main" id="{00000000-0008-0000-0200-00008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126</xdr:row>
          <xdr:rowOff>209550</xdr:rowOff>
        </xdr:from>
        <xdr:to>
          <xdr:col>5</xdr:col>
          <xdr:colOff>152400</xdr:colOff>
          <xdr:row>127</xdr:row>
          <xdr:rowOff>200025</xdr:rowOff>
        </xdr:to>
        <xdr:sp macro="" textlink="">
          <xdr:nvSpPr>
            <xdr:cNvPr id="14726" name="Check Box 390" hidden="1">
              <a:extLst>
                <a:ext uri="{63B3BB69-23CF-44E3-9099-C40C66FF867C}">
                  <a14:compatExt spid="_x0000_s14726"/>
                </a:ext>
                <a:ext uri="{FF2B5EF4-FFF2-40B4-BE49-F238E27FC236}">
                  <a16:creationId xmlns="" xmlns:a16="http://schemas.microsoft.com/office/drawing/2014/main" id="{00000000-0008-0000-0200-00008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126</xdr:row>
          <xdr:rowOff>209550</xdr:rowOff>
        </xdr:from>
        <xdr:to>
          <xdr:col>4</xdr:col>
          <xdr:colOff>247650</xdr:colOff>
          <xdr:row>127</xdr:row>
          <xdr:rowOff>200025</xdr:rowOff>
        </xdr:to>
        <xdr:sp macro="" textlink="">
          <xdr:nvSpPr>
            <xdr:cNvPr id="14725" name="Check Box 389" hidden="1">
              <a:extLst>
                <a:ext uri="{63B3BB69-23CF-44E3-9099-C40C66FF867C}">
                  <a14:compatExt spid="_x0000_s14725"/>
                </a:ext>
                <a:ext uri="{FF2B5EF4-FFF2-40B4-BE49-F238E27FC236}">
                  <a16:creationId xmlns="" xmlns:a16="http://schemas.microsoft.com/office/drawing/2014/main" id="{00000000-0008-0000-0200-00008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126</xdr:row>
          <xdr:rowOff>209550</xdr:rowOff>
        </xdr:from>
        <xdr:to>
          <xdr:col>3</xdr:col>
          <xdr:colOff>361950</xdr:colOff>
          <xdr:row>127</xdr:row>
          <xdr:rowOff>200025</xdr:rowOff>
        </xdr:to>
        <xdr:sp macro="" textlink="">
          <xdr:nvSpPr>
            <xdr:cNvPr id="14724" name="Check Box 388" hidden="1">
              <a:extLst>
                <a:ext uri="{63B3BB69-23CF-44E3-9099-C40C66FF867C}">
                  <a14:compatExt spid="_x0000_s14724"/>
                </a:ext>
                <a:ext uri="{FF2B5EF4-FFF2-40B4-BE49-F238E27FC236}">
                  <a16:creationId xmlns="" xmlns:a16="http://schemas.microsoft.com/office/drawing/2014/main" id="{00000000-0008-0000-0200-00008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CPA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125</xdr:row>
          <xdr:rowOff>9525</xdr:rowOff>
        </xdr:from>
        <xdr:to>
          <xdr:col>3</xdr:col>
          <xdr:colOff>323850</xdr:colOff>
          <xdr:row>126</xdr:row>
          <xdr:rowOff>0</xdr:rowOff>
        </xdr:to>
        <xdr:sp macro="" textlink="">
          <xdr:nvSpPr>
            <xdr:cNvPr id="14723" name="Check Box 387" hidden="1">
              <a:extLst>
                <a:ext uri="{63B3BB69-23CF-44E3-9099-C40C66FF867C}">
                  <a14:compatExt spid="_x0000_s14723"/>
                </a:ext>
                <a:ext uri="{FF2B5EF4-FFF2-40B4-BE49-F238E27FC236}">
                  <a16:creationId xmlns="" xmlns:a16="http://schemas.microsoft.com/office/drawing/2014/main" id="{00000000-0008-0000-0200-00008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124</xdr:row>
          <xdr:rowOff>9525</xdr:rowOff>
        </xdr:from>
        <xdr:to>
          <xdr:col>7</xdr:col>
          <xdr:colOff>419100</xdr:colOff>
          <xdr:row>125</xdr:row>
          <xdr:rowOff>0</xdr:rowOff>
        </xdr:to>
        <xdr:sp macro="" textlink="">
          <xdr:nvSpPr>
            <xdr:cNvPr id="14722" name="Check Box 386" hidden="1">
              <a:extLst>
                <a:ext uri="{63B3BB69-23CF-44E3-9099-C40C66FF867C}">
                  <a14:compatExt spid="_x0000_s14722"/>
                </a:ext>
                <a:ext uri="{FF2B5EF4-FFF2-40B4-BE49-F238E27FC236}">
                  <a16:creationId xmlns="" xmlns:a16="http://schemas.microsoft.com/office/drawing/2014/main" id="{00000000-0008-0000-0200-00008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124</xdr:row>
          <xdr:rowOff>9525</xdr:rowOff>
        </xdr:from>
        <xdr:to>
          <xdr:col>6</xdr:col>
          <xdr:colOff>419100</xdr:colOff>
          <xdr:row>125</xdr:row>
          <xdr:rowOff>0</xdr:rowOff>
        </xdr:to>
        <xdr:sp macro="" textlink="">
          <xdr:nvSpPr>
            <xdr:cNvPr id="14721" name="Check Box 385" hidden="1">
              <a:extLst>
                <a:ext uri="{63B3BB69-23CF-44E3-9099-C40C66FF867C}">
                  <a14:compatExt spid="_x0000_s14721"/>
                </a:ext>
                <a:ext uri="{FF2B5EF4-FFF2-40B4-BE49-F238E27FC236}">
                  <a16:creationId xmlns="" xmlns:a16="http://schemas.microsoft.com/office/drawing/2014/main" id="{00000000-0008-0000-0200-00008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Exempt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124</xdr:row>
          <xdr:rowOff>9525</xdr:rowOff>
        </xdr:from>
        <xdr:to>
          <xdr:col>6</xdr:col>
          <xdr:colOff>9525</xdr:colOff>
          <xdr:row>125</xdr:row>
          <xdr:rowOff>0</xdr:rowOff>
        </xdr:to>
        <xdr:sp macro="" textlink="">
          <xdr:nvSpPr>
            <xdr:cNvPr id="14720" name="Check Box 384" hidden="1">
              <a:extLst>
                <a:ext uri="{63B3BB69-23CF-44E3-9099-C40C66FF867C}">
                  <a14:compatExt spid="_x0000_s14720"/>
                </a:ext>
                <a:ext uri="{FF2B5EF4-FFF2-40B4-BE49-F238E27FC236}">
                  <a16:creationId xmlns="" xmlns:a16="http://schemas.microsoft.com/office/drawing/2014/main" id="{00000000-0008-0000-0200-00008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124</xdr:row>
          <xdr:rowOff>9525</xdr:rowOff>
        </xdr:from>
        <xdr:to>
          <xdr:col>5</xdr:col>
          <xdr:colOff>257175</xdr:colOff>
          <xdr:row>125</xdr:row>
          <xdr:rowOff>0</xdr:rowOff>
        </xdr:to>
        <xdr:sp macro="" textlink="">
          <xdr:nvSpPr>
            <xdr:cNvPr id="14719" name="Check Box 383" hidden="1">
              <a:extLst>
                <a:ext uri="{63B3BB69-23CF-44E3-9099-C40C66FF867C}">
                  <a14:compatExt spid="_x0000_s14719"/>
                </a:ext>
                <a:ext uri="{FF2B5EF4-FFF2-40B4-BE49-F238E27FC236}">
                  <a16:creationId xmlns="" xmlns:a16="http://schemas.microsoft.com/office/drawing/2014/main" id="{00000000-0008-0000-0200-00007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124</xdr:row>
          <xdr:rowOff>9525</xdr:rowOff>
        </xdr:from>
        <xdr:to>
          <xdr:col>4</xdr:col>
          <xdr:colOff>485775</xdr:colOff>
          <xdr:row>125</xdr:row>
          <xdr:rowOff>0</xdr:rowOff>
        </xdr:to>
        <xdr:sp macro="" textlink="">
          <xdr:nvSpPr>
            <xdr:cNvPr id="14718" name="Check Box 382" hidden="1">
              <a:extLst>
                <a:ext uri="{63B3BB69-23CF-44E3-9099-C40C66FF867C}">
                  <a14:compatExt spid="_x0000_s14718"/>
                </a:ext>
                <a:ext uri="{FF2B5EF4-FFF2-40B4-BE49-F238E27FC236}">
                  <a16:creationId xmlns="" xmlns:a16="http://schemas.microsoft.com/office/drawing/2014/main" id="{00000000-0008-0000-0200-00007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124</xdr:row>
          <xdr:rowOff>9525</xdr:rowOff>
        </xdr:from>
        <xdr:to>
          <xdr:col>4</xdr:col>
          <xdr:colOff>104775</xdr:colOff>
          <xdr:row>125</xdr:row>
          <xdr:rowOff>0</xdr:rowOff>
        </xdr:to>
        <xdr:sp macro="" textlink="">
          <xdr:nvSpPr>
            <xdr:cNvPr id="14717" name="Check Box 381" hidden="1">
              <a:extLst>
                <a:ext uri="{63B3BB69-23CF-44E3-9099-C40C66FF867C}">
                  <a14:compatExt spid="_x0000_s14717"/>
                </a:ext>
                <a:ext uri="{FF2B5EF4-FFF2-40B4-BE49-F238E27FC236}">
                  <a16:creationId xmlns="" xmlns:a16="http://schemas.microsoft.com/office/drawing/2014/main" id="{00000000-0008-0000-0200-00007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124</xdr:row>
          <xdr:rowOff>9525</xdr:rowOff>
        </xdr:from>
        <xdr:to>
          <xdr:col>3</xdr:col>
          <xdr:colOff>323850</xdr:colOff>
          <xdr:row>125</xdr:row>
          <xdr:rowOff>0</xdr:rowOff>
        </xdr:to>
        <xdr:sp macro="" textlink="">
          <xdr:nvSpPr>
            <xdr:cNvPr id="14716" name="Check Box 380" hidden="1">
              <a:extLst>
                <a:ext uri="{63B3BB69-23CF-44E3-9099-C40C66FF867C}">
                  <a14:compatExt spid="_x0000_s14716"/>
                </a:ext>
                <a:ext uri="{FF2B5EF4-FFF2-40B4-BE49-F238E27FC236}">
                  <a16:creationId xmlns="" xmlns:a16="http://schemas.microsoft.com/office/drawing/2014/main" id="{00000000-0008-0000-0200-00007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123</xdr:row>
          <xdr:rowOff>9525</xdr:rowOff>
        </xdr:from>
        <xdr:to>
          <xdr:col>8</xdr:col>
          <xdr:colOff>0</xdr:colOff>
          <xdr:row>124</xdr:row>
          <xdr:rowOff>0</xdr:rowOff>
        </xdr:to>
        <xdr:sp macro="" textlink="">
          <xdr:nvSpPr>
            <xdr:cNvPr id="14715" name="Check Box 379" hidden="1">
              <a:extLst>
                <a:ext uri="{63B3BB69-23CF-44E3-9099-C40C66FF867C}">
                  <a14:compatExt spid="_x0000_s14715"/>
                </a:ext>
                <a:ext uri="{FF2B5EF4-FFF2-40B4-BE49-F238E27FC236}">
                  <a16:creationId xmlns="" xmlns:a16="http://schemas.microsoft.com/office/drawing/2014/main" id="{00000000-0008-0000-0200-00007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123</xdr:row>
          <xdr:rowOff>9525</xdr:rowOff>
        </xdr:from>
        <xdr:to>
          <xdr:col>7</xdr:col>
          <xdr:colOff>209550</xdr:colOff>
          <xdr:row>124</xdr:row>
          <xdr:rowOff>0</xdr:rowOff>
        </xdr:to>
        <xdr:sp macro="" textlink="">
          <xdr:nvSpPr>
            <xdr:cNvPr id="14714" name="Check Box 378" hidden="1">
              <a:extLst>
                <a:ext uri="{63B3BB69-23CF-44E3-9099-C40C66FF867C}">
                  <a14:compatExt spid="_x0000_s14714"/>
                </a:ext>
                <a:ext uri="{FF2B5EF4-FFF2-40B4-BE49-F238E27FC236}">
                  <a16:creationId xmlns="" xmlns:a16="http://schemas.microsoft.com/office/drawing/2014/main" id="{00000000-0008-0000-0200-00007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123</xdr:row>
          <xdr:rowOff>9525</xdr:rowOff>
        </xdr:from>
        <xdr:to>
          <xdr:col>6</xdr:col>
          <xdr:colOff>419100</xdr:colOff>
          <xdr:row>124</xdr:row>
          <xdr:rowOff>0</xdr:rowOff>
        </xdr:to>
        <xdr:sp macro="" textlink="">
          <xdr:nvSpPr>
            <xdr:cNvPr id="14713" name="Check Box 377" hidden="1">
              <a:extLst>
                <a:ext uri="{63B3BB69-23CF-44E3-9099-C40C66FF867C}">
                  <a14:compatExt spid="_x0000_s14713"/>
                </a:ext>
                <a:ext uri="{FF2B5EF4-FFF2-40B4-BE49-F238E27FC236}">
                  <a16:creationId xmlns="" xmlns:a16="http://schemas.microsoft.com/office/drawing/2014/main" id="{00000000-0008-0000-0200-00007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123</xdr:row>
          <xdr:rowOff>9525</xdr:rowOff>
        </xdr:from>
        <xdr:to>
          <xdr:col>6</xdr:col>
          <xdr:colOff>9525</xdr:colOff>
          <xdr:row>124</xdr:row>
          <xdr:rowOff>0</xdr:rowOff>
        </xdr:to>
        <xdr:sp macro="" textlink="">
          <xdr:nvSpPr>
            <xdr:cNvPr id="14712" name="Check Box 376" hidden="1">
              <a:extLst>
                <a:ext uri="{63B3BB69-23CF-44E3-9099-C40C66FF867C}">
                  <a14:compatExt spid="_x0000_s14712"/>
                </a:ext>
                <a:ext uri="{FF2B5EF4-FFF2-40B4-BE49-F238E27FC236}">
                  <a16:creationId xmlns="" xmlns:a16="http://schemas.microsoft.com/office/drawing/2014/main" id="{00000000-0008-0000-0200-00007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123</xdr:row>
          <xdr:rowOff>9525</xdr:rowOff>
        </xdr:from>
        <xdr:to>
          <xdr:col>5</xdr:col>
          <xdr:colOff>257175</xdr:colOff>
          <xdr:row>124</xdr:row>
          <xdr:rowOff>0</xdr:rowOff>
        </xdr:to>
        <xdr:sp macro="" textlink="">
          <xdr:nvSpPr>
            <xdr:cNvPr id="14711" name="Check Box 375" hidden="1">
              <a:extLst>
                <a:ext uri="{63B3BB69-23CF-44E3-9099-C40C66FF867C}">
                  <a14:compatExt spid="_x0000_s14711"/>
                </a:ext>
                <a:ext uri="{FF2B5EF4-FFF2-40B4-BE49-F238E27FC236}">
                  <a16:creationId xmlns="" xmlns:a16="http://schemas.microsoft.com/office/drawing/2014/main" id="{00000000-0008-0000-0200-00007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123</xdr:row>
          <xdr:rowOff>9525</xdr:rowOff>
        </xdr:from>
        <xdr:to>
          <xdr:col>4</xdr:col>
          <xdr:colOff>485775</xdr:colOff>
          <xdr:row>124</xdr:row>
          <xdr:rowOff>0</xdr:rowOff>
        </xdr:to>
        <xdr:sp macro="" textlink="">
          <xdr:nvSpPr>
            <xdr:cNvPr id="14710" name="Check Box 374" hidden="1">
              <a:extLst>
                <a:ext uri="{63B3BB69-23CF-44E3-9099-C40C66FF867C}">
                  <a14:compatExt spid="_x0000_s14710"/>
                </a:ext>
                <a:ext uri="{FF2B5EF4-FFF2-40B4-BE49-F238E27FC236}">
                  <a16:creationId xmlns="" xmlns:a16="http://schemas.microsoft.com/office/drawing/2014/main" id="{00000000-0008-0000-0200-00007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123</xdr:row>
          <xdr:rowOff>9525</xdr:rowOff>
        </xdr:from>
        <xdr:to>
          <xdr:col>4</xdr:col>
          <xdr:colOff>104775</xdr:colOff>
          <xdr:row>124</xdr:row>
          <xdr:rowOff>0</xdr:rowOff>
        </xdr:to>
        <xdr:sp macro="" textlink="">
          <xdr:nvSpPr>
            <xdr:cNvPr id="14709" name="Check Box 373" hidden="1">
              <a:extLst>
                <a:ext uri="{63B3BB69-23CF-44E3-9099-C40C66FF867C}">
                  <a14:compatExt spid="_x0000_s14709"/>
                </a:ext>
                <a:ext uri="{FF2B5EF4-FFF2-40B4-BE49-F238E27FC236}">
                  <a16:creationId xmlns="" xmlns:a16="http://schemas.microsoft.com/office/drawing/2014/main" id="{00000000-0008-0000-0200-00007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123</xdr:row>
          <xdr:rowOff>9525</xdr:rowOff>
        </xdr:from>
        <xdr:to>
          <xdr:col>3</xdr:col>
          <xdr:colOff>323850</xdr:colOff>
          <xdr:row>124</xdr:row>
          <xdr:rowOff>0</xdr:rowOff>
        </xdr:to>
        <xdr:sp macro="" textlink="">
          <xdr:nvSpPr>
            <xdr:cNvPr id="14708" name="Check Box 372" hidden="1">
              <a:extLst>
                <a:ext uri="{63B3BB69-23CF-44E3-9099-C40C66FF867C}">
                  <a14:compatExt spid="_x0000_s14708"/>
                </a:ext>
                <a:ext uri="{FF2B5EF4-FFF2-40B4-BE49-F238E27FC236}">
                  <a16:creationId xmlns="" xmlns:a16="http://schemas.microsoft.com/office/drawing/2014/main" id="{00000000-0008-0000-0200-00007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15</xdr:row>
          <xdr:rowOff>0</xdr:rowOff>
        </xdr:from>
        <xdr:to>
          <xdr:col>3</xdr:col>
          <xdr:colOff>285750</xdr:colOff>
          <xdr:row>16</xdr:row>
          <xdr:rowOff>9525</xdr:rowOff>
        </xdr:to>
        <xdr:sp macro="" textlink="">
          <xdr:nvSpPr>
            <xdr:cNvPr id="14337" name="Check Box 1" hidden="1">
              <a:extLst>
                <a:ext uri="{63B3BB69-23CF-44E3-9099-C40C66FF867C}">
                  <a14:compatExt spid="_x0000_s14337"/>
                </a:ext>
                <a:ext uri="{FF2B5EF4-FFF2-40B4-BE49-F238E27FC236}">
                  <a16:creationId xmlns=""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15</xdr:row>
          <xdr:rowOff>0</xdr:rowOff>
        </xdr:from>
        <xdr:to>
          <xdr:col>4</xdr:col>
          <xdr:colOff>66675</xdr:colOff>
          <xdr:row>16</xdr:row>
          <xdr:rowOff>9525</xdr:rowOff>
        </xdr:to>
        <xdr:sp macro="" textlink="">
          <xdr:nvSpPr>
            <xdr:cNvPr id="14338" name="Check Box 2" hidden="1">
              <a:extLst>
                <a:ext uri="{63B3BB69-23CF-44E3-9099-C40C66FF867C}">
                  <a14:compatExt spid="_x0000_s14338"/>
                </a:ext>
                <a:ext uri="{FF2B5EF4-FFF2-40B4-BE49-F238E27FC236}">
                  <a16:creationId xmlns=""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15</xdr:row>
          <xdr:rowOff>0</xdr:rowOff>
        </xdr:from>
        <xdr:to>
          <xdr:col>4</xdr:col>
          <xdr:colOff>447675</xdr:colOff>
          <xdr:row>16</xdr:row>
          <xdr:rowOff>9525</xdr:rowOff>
        </xdr:to>
        <xdr:sp macro="" textlink="">
          <xdr:nvSpPr>
            <xdr:cNvPr id="14339" name="Check Box 3" hidden="1">
              <a:extLst>
                <a:ext uri="{63B3BB69-23CF-44E3-9099-C40C66FF867C}">
                  <a14:compatExt spid="_x0000_s14339"/>
                </a:ext>
                <a:ext uri="{FF2B5EF4-FFF2-40B4-BE49-F238E27FC236}">
                  <a16:creationId xmlns=""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15</xdr:row>
          <xdr:rowOff>0</xdr:rowOff>
        </xdr:from>
        <xdr:to>
          <xdr:col>5</xdr:col>
          <xdr:colOff>219075</xdr:colOff>
          <xdr:row>16</xdr:row>
          <xdr:rowOff>9525</xdr:rowOff>
        </xdr:to>
        <xdr:sp macro="" textlink="">
          <xdr:nvSpPr>
            <xdr:cNvPr id="14340" name="Check Box 4" hidden="1">
              <a:extLst>
                <a:ext uri="{63B3BB69-23CF-44E3-9099-C40C66FF867C}">
                  <a14:compatExt spid="_x0000_s14340"/>
                </a:ext>
                <a:ext uri="{FF2B5EF4-FFF2-40B4-BE49-F238E27FC236}">
                  <a16:creationId xmlns=""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15</xdr:row>
          <xdr:rowOff>0</xdr:rowOff>
        </xdr:from>
        <xdr:to>
          <xdr:col>5</xdr:col>
          <xdr:colOff>581025</xdr:colOff>
          <xdr:row>16</xdr:row>
          <xdr:rowOff>9525</xdr:rowOff>
        </xdr:to>
        <xdr:sp macro="" textlink="">
          <xdr:nvSpPr>
            <xdr:cNvPr id="14341" name="Check Box 5" hidden="1">
              <a:extLst>
                <a:ext uri="{63B3BB69-23CF-44E3-9099-C40C66FF867C}">
                  <a14:compatExt spid="_x0000_s14341"/>
                </a:ext>
                <a:ext uri="{FF2B5EF4-FFF2-40B4-BE49-F238E27FC236}">
                  <a16:creationId xmlns=""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0</xdr:rowOff>
        </xdr:from>
        <xdr:to>
          <xdr:col>6</xdr:col>
          <xdr:colOff>381000</xdr:colOff>
          <xdr:row>16</xdr:row>
          <xdr:rowOff>9525</xdr:rowOff>
        </xdr:to>
        <xdr:sp macro="" textlink="">
          <xdr:nvSpPr>
            <xdr:cNvPr id="14342" name="Check Box 6" hidden="1">
              <a:extLst>
                <a:ext uri="{63B3BB69-23CF-44E3-9099-C40C66FF867C}">
                  <a14:compatExt spid="_x0000_s14342"/>
                </a:ext>
                <a:ext uri="{FF2B5EF4-FFF2-40B4-BE49-F238E27FC236}">
                  <a16:creationId xmlns=""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15</xdr:row>
          <xdr:rowOff>0</xdr:rowOff>
        </xdr:from>
        <xdr:to>
          <xdr:col>7</xdr:col>
          <xdr:colOff>171450</xdr:colOff>
          <xdr:row>16</xdr:row>
          <xdr:rowOff>9525</xdr:rowOff>
        </xdr:to>
        <xdr:sp macro="" textlink="">
          <xdr:nvSpPr>
            <xdr:cNvPr id="14343" name="Check Box 7" hidden="1">
              <a:extLst>
                <a:ext uri="{63B3BB69-23CF-44E3-9099-C40C66FF867C}">
                  <a14:compatExt spid="_x0000_s14343"/>
                </a:ext>
                <a:ext uri="{FF2B5EF4-FFF2-40B4-BE49-F238E27FC236}">
                  <a16:creationId xmlns=""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15</xdr:row>
          <xdr:rowOff>0</xdr:rowOff>
        </xdr:from>
        <xdr:to>
          <xdr:col>7</xdr:col>
          <xdr:colOff>571500</xdr:colOff>
          <xdr:row>16</xdr:row>
          <xdr:rowOff>9525</xdr:rowOff>
        </xdr:to>
        <xdr:sp macro="" textlink="">
          <xdr:nvSpPr>
            <xdr:cNvPr id="14344" name="Check Box 8" hidden="1">
              <a:extLst>
                <a:ext uri="{63B3BB69-23CF-44E3-9099-C40C66FF867C}">
                  <a14:compatExt spid="_x0000_s14344"/>
                </a:ext>
                <a:ext uri="{FF2B5EF4-FFF2-40B4-BE49-F238E27FC236}">
                  <a16:creationId xmlns=""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16</xdr:row>
          <xdr:rowOff>0</xdr:rowOff>
        </xdr:from>
        <xdr:to>
          <xdr:col>3</xdr:col>
          <xdr:colOff>323850</xdr:colOff>
          <xdr:row>17</xdr:row>
          <xdr:rowOff>9525</xdr:rowOff>
        </xdr:to>
        <xdr:sp macro="" textlink="">
          <xdr:nvSpPr>
            <xdr:cNvPr id="14345" name="Check Box 9" hidden="1">
              <a:extLst>
                <a:ext uri="{63B3BB69-23CF-44E3-9099-C40C66FF867C}">
                  <a14:compatExt spid="_x0000_s14345"/>
                </a:ext>
                <a:ext uri="{FF2B5EF4-FFF2-40B4-BE49-F238E27FC236}">
                  <a16:creationId xmlns="" xmlns:a16="http://schemas.microsoft.com/office/drawing/2014/main" id="{00000000-0008-0000-02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16</xdr:row>
          <xdr:rowOff>0</xdr:rowOff>
        </xdr:from>
        <xdr:to>
          <xdr:col>4</xdr:col>
          <xdr:colOff>104775</xdr:colOff>
          <xdr:row>17</xdr:row>
          <xdr:rowOff>9525</xdr:rowOff>
        </xdr:to>
        <xdr:sp macro="" textlink="">
          <xdr:nvSpPr>
            <xdr:cNvPr id="14346" name="Check Box 10" hidden="1">
              <a:extLst>
                <a:ext uri="{63B3BB69-23CF-44E3-9099-C40C66FF867C}">
                  <a14:compatExt spid="_x0000_s14346"/>
                </a:ext>
                <a:ext uri="{FF2B5EF4-FFF2-40B4-BE49-F238E27FC236}">
                  <a16:creationId xmlns="" xmlns:a16="http://schemas.microsoft.com/office/drawing/2014/main" id="{00000000-0008-0000-02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16</xdr:row>
          <xdr:rowOff>0</xdr:rowOff>
        </xdr:from>
        <xdr:to>
          <xdr:col>4</xdr:col>
          <xdr:colOff>485775</xdr:colOff>
          <xdr:row>17</xdr:row>
          <xdr:rowOff>9525</xdr:rowOff>
        </xdr:to>
        <xdr:sp macro="" textlink="">
          <xdr:nvSpPr>
            <xdr:cNvPr id="14347" name="Check Box 11" hidden="1">
              <a:extLst>
                <a:ext uri="{63B3BB69-23CF-44E3-9099-C40C66FF867C}">
                  <a14:compatExt spid="_x0000_s14347"/>
                </a:ext>
                <a:ext uri="{FF2B5EF4-FFF2-40B4-BE49-F238E27FC236}">
                  <a16:creationId xmlns=""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16</xdr:row>
          <xdr:rowOff>0</xdr:rowOff>
        </xdr:from>
        <xdr:to>
          <xdr:col>5</xdr:col>
          <xdr:colOff>257175</xdr:colOff>
          <xdr:row>17</xdr:row>
          <xdr:rowOff>9525</xdr:rowOff>
        </xdr:to>
        <xdr:sp macro="" textlink="">
          <xdr:nvSpPr>
            <xdr:cNvPr id="14348" name="Check Box 12" hidden="1">
              <a:extLst>
                <a:ext uri="{63B3BB69-23CF-44E3-9099-C40C66FF867C}">
                  <a14:compatExt spid="_x0000_s14348"/>
                </a:ext>
                <a:ext uri="{FF2B5EF4-FFF2-40B4-BE49-F238E27FC236}">
                  <a16:creationId xmlns=""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16</xdr:row>
          <xdr:rowOff>9525</xdr:rowOff>
        </xdr:from>
        <xdr:to>
          <xdr:col>6</xdr:col>
          <xdr:colOff>419100</xdr:colOff>
          <xdr:row>16</xdr:row>
          <xdr:rowOff>219075</xdr:rowOff>
        </xdr:to>
        <xdr:sp macro="" textlink="">
          <xdr:nvSpPr>
            <xdr:cNvPr id="14349" name="Check Box 13" hidden="1">
              <a:extLst>
                <a:ext uri="{63B3BB69-23CF-44E3-9099-C40C66FF867C}">
                  <a14:compatExt spid="_x0000_s14349"/>
                </a:ext>
                <a:ext uri="{FF2B5EF4-FFF2-40B4-BE49-F238E27FC236}">
                  <a16:creationId xmlns="" xmlns:a16="http://schemas.microsoft.com/office/drawing/2014/main" id="{00000000-0008-0000-02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Exempt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xdr:row>
          <xdr:rowOff>9525</xdr:rowOff>
        </xdr:from>
        <xdr:to>
          <xdr:col>7</xdr:col>
          <xdr:colOff>419100</xdr:colOff>
          <xdr:row>16</xdr:row>
          <xdr:rowOff>219075</xdr:rowOff>
        </xdr:to>
        <xdr:sp macro="" textlink="">
          <xdr:nvSpPr>
            <xdr:cNvPr id="14350" name="Check Box 14" hidden="1">
              <a:extLst>
                <a:ext uri="{63B3BB69-23CF-44E3-9099-C40C66FF867C}">
                  <a14:compatExt spid="_x0000_s14350"/>
                </a:ext>
                <a:ext uri="{FF2B5EF4-FFF2-40B4-BE49-F238E27FC236}">
                  <a16:creationId xmlns=""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17</xdr:row>
          <xdr:rowOff>0</xdr:rowOff>
        </xdr:from>
        <xdr:to>
          <xdr:col>3</xdr:col>
          <xdr:colOff>561975</xdr:colOff>
          <xdr:row>17</xdr:row>
          <xdr:rowOff>209550</xdr:rowOff>
        </xdr:to>
        <xdr:sp macro="" textlink="">
          <xdr:nvSpPr>
            <xdr:cNvPr id="14351" name="Check Box 15" hidden="1">
              <a:extLst>
                <a:ext uri="{63B3BB69-23CF-44E3-9099-C40C66FF867C}">
                  <a14:compatExt spid="_x0000_s14351"/>
                </a:ext>
                <a:ext uri="{FF2B5EF4-FFF2-40B4-BE49-F238E27FC236}">
                  <a16:creationId xmlns="" xmlns:a16="http://schemas.microsoft.com/office/drawing/2014/main" id="{00000000-0008-0000-02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19</xdr:row>
          <xdr:rowOff>0</xdr:rowOff>
        </xdr:from>
        <xdr:to>
          <xdr:col>3</xdr:col>
          <xdr:colOff>285750</xdr:colOff>
          <xdr:row>20</xdr:row>
          <xdr:rowOff>9525</xdr:rowOff>
        </xdr:to>
        <xdr:sp macro="" textlink="">
          <xdr:nvSpPr>
            <xdr:cNvPr id="14352" name="Check Box 16" hidden="1">
              <a:extLst>
                <a:ext uri="{63B3BB69-23CF-44E3-9099-C40C66FF867C}">
                  <a14:compatExt spid="_x0000_s14352"/>
                </a:ext>
                <a:ext uri="{FF2B5EF4-FFF2-40B4-BE49-F238E27FC236}">
                  <a16:creationId xmlns="" xmlns:a16="http://schemas.microsoft.com/office/drawing/2014/main" id="{00000000-0008-0000-02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CPA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19</xdr:row>
          <xdr:rowOff>0</xdr:rowOff>
        </xdr:from>
        <xdr:to>
          <xdr:col>4</xdr:col>
          <xdr:colOff>161925</xdr:colOff>
          <xdr:row>20</xdr:row>
          <xdr:rowOff>9525</xdr:rowOff>
        </xdr:to>
        <xdr:sp macro="" textlink="">
          <xdr:nvSpPr>
            <xdr:cNvPr id="14353" name="Check Box 17" hidden="1">
              <a:extLst>
                <a:ext uri="{63B3BB69-23CF-44E3-9099-C40C66FF867C}">
                  <a14:compatExt spid="_x0000_s14353"/>
                </a:ext>
                <a:ext uri="{FF2B5EF4-FFF2-40B4-BE49-F238E27FC236}">
                  <a16:creationId xmlns="" xmlns:a16="http://schemas.microsoft.com/office/drawing/2014/main" id="{00000000-0008-0000-02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19</xdr:row>
          <xdr:rowOff>0</xdr:rowOff>
        </xdr:from>
        <xdr:to>
          <xdr:col>5</xdr:col>
          <xdr:colOff>38100</xdr:colOff>
          <xdr:row>20</xdr:row>
          <xdr:rowOff>9525</xdr:rowOff>
        </xdr:to>
        <xdr:sp macro="" textlink="">
          <xdr:nvSpPr>
            <xdr:cNvPr id="14354" name="Check Box 18" hidden="1">
              <a:extLst>
                <a:ext uri="{63B3BB69-23CF-44E3-9099-C40C66FF867C}">
                  <a14:compatExt spid="_x0000_s14354"/>
                </a:ext>
                <a:ext uri="{FF2B5EF4-FFF2-40B4-BE49-F238E27FC236}">
                  <a16:creationId xmlns="" xmlns:a16="http://schemas.microsoft.com/office/drawing/2014/main" id="{00000000-0008-0000-02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xdr:row>
          <xdr:rowOff>0</xdr:rowOff>
        </xdr:from>
        <xdr:to>
          <xdr:col>5</xdr:col>
          <xdr:colOff>514350</xdr:colOff>
          <xdr:row>20</xdr:row>
          <xdr:rowOff>9525</xdr:rowOff>
        </xdr:to>
        <xdr:sp macro="" textlink="">
          <xdr:nvSpPr>
            <xdr:cNvPr id="14355" name="Check Box 19" hidden="1">
              <a:extLst>
                <a:ext uri="{63B3BB69-23CF-44E3-9099-C40C66FF867C}">
                  <a14:compatExt spid="_x0000_s14355"/>
                </a:ext>
                <a:ext uri="{FF2B5EF4-FFF2-40B4-BE49-F238E27FC236}">
                  <a16:creationId xmlns="" xmlns:a16="http://schemas.microsoft.com/office/drawing/2014/main" id="{00000000-0008-0000-02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19</xdr:row>
          <xdr:rowOff>0</xdr:rowOff>
        </xdr:from>
        <xdr:to>
          <xdr:col>6</xdr:col>
          <xdr:colOff>438150</xdr:colOff>
          <xdr:row>20</xdr:row>
          <xdr:rowOff>9525</xdr:rowOff>
        </xdr:to>
        <xdr:sp macro="" textlink="">
          <xdr:nvSpPr>
            <xdr:cNvPr id="14356" name="Check Box 20" hidden="1">
              <a:extLst>
                <a:ext uri="{63B3BB69-23CF-44E3-9099-C40C66FF867C}">
                  <a14:compatExt spid="_x0000_s14356"/>
                </a:ext>
                <a:ext uri="{FF2B5EF4-FFF2-40B4-BE49-F238E27FC236}">
                  <a16:creationId xmlns="" xmlns:a16="http://schemas.microsoft.com/office/drawing/2014/main" id="{00000000-0008-0000-02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19</xdr:row>
          <xdr:rowOff>0</xdr:rowOff>
        </xdr:from>
        <xdr:to>
          <xdr:col>7</xdr:col>
          <xdr:colOff>285750</xdr:colOff>
          <xdr:row>20</xdr:row>
          <xdr:rowOff>9525</xdr:rowOff>
        </xdr:to>
        <xdr:sp macro="" textlink="">
          <xdr:nvSpPr>
            <xdr:cNvPr id="14357" name="Check Box 21" hidden="1">
              <a:extLst>
                <a:ext uri="{63B3BB69-23CF-44E3-9099-C40C66FF867C}">
                  <a14:compatExt spid="_x0000_s14357"/>
                </a:ext>
                <a:ext uri="{FF2B5EF4-FFF2-40B4-BE49-F238E27FC236}">
                  <a16:creationId xmlns="" xmlns:a16="http://schemas.microsoft.com/office/drawing/2014/main" id="{00000000-0008-0000-02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20</xdr:row>
          <xdr:rowOff>0</xdr:rowOff>
        </xdr:from>
        <xdr:to>
          <xdr:col>3</xdr:col>
          <xdr:colOff>285750</xdr:colOff>
          <xdr:row>21</xdr:row>
          <xdr:rowOff>9525</xdr:rowOff>
        </xdr:to>
        <xdr:sp macro="" textlink="">
          <xdr:nvSpPr>
            <xdr:cNvPr id="14358" name="Check Box 22" hidden="1">
              <a:extLst>
                <a:ext uri="{63B3BB69-23CF-44E3-9099-C40C66FF867C}">
                  <a14:compatExt spid="_x0000_s14358"/>
                </a:ext>
                <a:ext uri="{FF2B5EF4-FFF2-40B4-BE49-F238E27FC236}">
                  <a16:creationId xmlns="" xmlns:a16="http://schemas.microsoft.com/office/drawing/2014/main" id="{00000000-0008-0000-02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20</xdr:row>
          <xdr:rowOff>0</xdr:rowOff>
        </xdr:from>
        <xdr:to>
          <xdr:col>4</xdr:col>
          <xdr:colOff>161925</xdr:colOff>
          <xdr:row>21</xdr:row>
          <xdr:rowOff>9525</xdr:rowOff>
        </xdr:to>
        <xdr:sp macro="" textlink="">
          <xdr:nvSpPr>
            <xdr:cNvPr id="14359" name="Check Box 23" hidden="1">
              <a:extLst>
                <a:ext uri="{63B3BB69-23CF-44E3-9099-C40C66FF867C}">
                  <a14:compatExt spid="_x0000_s14359"/>
                </a:ext>
                <a:ext uri="{FF2B5EF4-FFF2-40B4-BE49-F238E27FC236}">
                  <a16:creationId xmlns="" xmlns:a16="http://schemas.microsoft.com/office/drawing/2014/main" id="{00000000-0008-0000-02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20</xdr:row>
          <xdr:rowOff>0</xdr:rowOff>
        </xdr:from>
        <xdr:to>
          <xdr:col>5</xdr:col>
          <xdr:colOff>38100</xdr:colOff>
          <xdr:row>21</xdr:row>
          <xdr:rowOff>9525</xdr:rowOff>
        </xdr:to>
        <xdr:sp macro="" textlink="">
          <xdr:nvSpPr>
            <xdr:cNvPr id="14360" name="Check Box 24" hidden="1">
              <a:extLst>
                <a:ext uri="{63B3BB69-23CF-44E3-9099-C40C66FF867C}">
                  <a14:compatExt spid="_x0000_s14360"/>
                </a:ext>
                <a:ext uri="{FF2B5EF4-FFF2-40B4-BE49-F238E27FC236}">
                  <a16:creationId xmlns=""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PhD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20</xdr:row>
          <xdr:rowOff>0</xdr:rowOff>
        </xdr:from>
        <xdr:to>
          <xdr:col>5</xdr:col>
          <xdr:colOff>514350</xdr:colOff>
          <xdr:row>21</xdr:row>
          <xdr:rowOff>9525</xdr:rowOff>
        </xdr:to>
        <xdr:sp macro="" textlink="">
          <xdr:nvSpPr>
            <xdr:cNvPr id="14361" name="Check Box 25" hidden="1">
              <a:extLst>
                <a:ext uri="{63B3BB69-23CF-44E3-9099-C40C66FF867C}">
                  <a14:compatExt spid="_x0000_s14361"/>
                </a:ext>
                <a:ext uri="{FF2B5EF4-FFF2-40B4-BE49-F238E27FC236}">
                  <a16:creationId xmlns="" xmlns:a16="http://schemas.microsoft.com/office/drawing/2014/main" id="{00000000-0008-0000-02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20</xdr:row>
          <xdr:rowOff>0</xdr:rowOff>
        </xdr:from>
        <xdr:to>
          <xdr:col>6</xdr:col>
          <xdr:colOff>438150</xdr:colOff>
          <xdr:row>21</xdr:row>
          <xdr:rowOff>9525</xdr:rowOff>
        </xdr:to>
        <xdr:sp macro="" textlink="">
          <xdr:nvSpPr>
            <xdr:cNvPr id="14362" name="Check Box 26" hidden="1">
              <a:extLst>
                <a:ext uri="{63B3BB69-23CF-44E3-9099-C40C66FF867C}">
                  <a14:compatExt spid="_x0000_s14362"/>
                </a:ext>
                <a:ext uri="{FF2B5EF4-FFF2-40B4-BE49-F238E27FC236}">
                  <a16:creationId xmlns=""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20</xdr:row>
          <xdr:rowOff>0</xdr:rowOff>
        </xdr:from>
        <xdr:to>
          <xdr:col>7</xdr:col>
          <xdr:colOff>285750</xdr:colOff>
          <xdr:row>21</xdr:row>
          <xdr:rowOff>9525</xdr:rowOff>
        </xdr:to>
        <xdr:sp macro="" textlink="">
          <xdr:nvSpPr>
            <xdr:cNvPr id="14363" name="Check Box 27" hidden="1">
              <a:extLst>
                <a:ext uri="{63B3BB69-23CF-44E3-9099-C40C66FF867C}">
                  <a14:compatExt spid="_x0000_s14363"/>
                </a:ext>
                <a:ext uri="{FF2B5EF4-FFF2-40B4-BE49-F238E27FC236}">
                  <a16:creationId xmlns="" xmlns:a16="http://schemas.microsoft.com/office/drawing/2014/main" id="{00000000-0008-0000-02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21</xdr:row>
          <xdr:rowOff>9525</xdr:rowOff>
        </xdr:from>
        <xdr:to>
          <xdr:col>3</xdr:col>
          <xdr:colOff>285750</xdr:colOff>
          <xdr:row>22</xdr:row>
          <xdr:rowOff>19050</xdr:rowOff>
        </xdr:to>
        <xdr:sp macro="" textlink="">
          <xdr:nvSpPr>
            <xdr:cNvPr id="14364" name="Check Box 28" hidden="1">
              <a:extLst>
                <a:ext uri="{63B3BB69-23CF-44E3-9099-C40C66FF867C}">
                  <a14:compatExt spid="_x0000_s14364"/>
                </a:ext>
                <a:ext uri="{FF2B5EF4-FFF2-40B4-BE49-F238E27FC236}">
                  <a16:creationId xmlns="" xmlns:a16="http://schemas.microsoft.com/office/drawing/2014/main" id="{00000000-0008-0000-02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CIMA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21</xdr:row>
          <xdr:rowOff>9525</xdr:rowOff>
        </xdr:from>
        <xdr:to>
          <xdr:col>4</xdr:col>
          <xdr:colOff>161925</xdr:colOff>
          <xdr:row>22</xdr:row>
          <xdr:rowOff>19050</xdr:rowOff>
        </xdr:to>
        <xdr:sp macro="" textlink="">
          <xdr:nvSpPr>
            <xdr:cNvPr id="14365" name="Check Box 29" hidden="1">
              <a:extLst>
                <a:ext uri="{63B3BB69-23CF-44E3-9099-C40C66FF867C}">
                  <a14:compatExt spid="_x0000_s14365"/>
                </a:ext>
                <a:ext uri="{FF2B5EF4-FFF2-40B4-BE49-F238E27FC236}">
                  <a16:creationId xmlns="" xmlns:a16="http://schemas.microsoft.com/office/drawing/2014/main" id="{00000000-0008-0000-02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23</xdr:row>
          <xdr:rowOff>0</xdr:rowOff>
        </xdr:from>
        <xdr:to>
          <xdr:col>3</xdr:col>
          <xdr:colOff>285750</xdr:colOff>
          <xdr:row>24</xdr:row>
          <xdr:rowOff>9525</xdr:rowOff>
        </xdr:to>
        <xdr:sp macro="" textlink="">
          <xdr:nvSpPr>
            <xdr:cNvPr id="14366" name="Check Box 30" hidden="1">
              <a:extLst>
                <a:ext uri="{63B3BB69-23CF-44E3-9099-C40C66FF867C}">
                  <a14:compatExt spid="_x0000_s14366"/>
                </a:ext>
                <a:ext uri="{FF2B5EF4-FFF2-40B4-BE49-F238E27FC236}">
                  <a16:creationId xmlns=""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Life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23</xdr:row>
          <xdr:rowOff>0</xdr:rowOff>
        </xdr:from>
        <xdr:to>
          <xdr:col>4</xdr:col>
          <xdr:colOff>238125</xdr:colOff>
          <xdr:row>24</xdr:row>
          <xdr:rowOff>9525</xdr:rowOff>
        </xdr:to>
        <xdr:sp macro="" textlink="">
          <xdr:nvSpPr>
            <xdr:cNvPr id="14367" name="Check Box 31" hidden="1">
              <a:extLst>
                <a:ext uri="{63B3BB69-23CF-44E3-9099-C40C66FF867C}">
                  <a14:compatExt spid="_x0000_s14367"/>
                </a:ext>
                <a:ext uri="{FF2B5EF4-FFF2-40B4-BE49-F238E27FC236}">
                  <a16:creationId xmlns=""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Health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23</xdr:row>
          <xdr:rowOff>19050</xdr:rowOff>
        </xdr:from>
        <xdr:to>
          <xdr:col>5</xdr:col>
          <xdr:colOff>295275</xdr:colOff>
          <xdr:row>24</xdr:row>
          <xdr:rowOff>0</xdr:rowOff>
        </xdr:to>
        <xdr:sp macro="" textlink="">
          <xdr:nvSpPr>
            <xdr:cNvPr id="14368" name="Check Box 32" hidden="1">
              <a:extLst>
                <a:ext uri="{63B3BB69-23CF-44E3-9099-C40C66FF867C}">
                  <a14:compatExt spid="_x0000_s14368"/>
                </a:ext>
                <a:ext uri="{FF2B5EF4-FFF2-40B4-BE49-F238E27FC236}">
                  <a16:creationId xmlns="" xmlns:a16="http://schemas.microsoft.com/office/drawing/2014/main" id="{00000000-0008-0000-02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Disability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23</xdr:row>
          <xdr:rowOff>0</xdr:rowOff>
        </xdr:from>
        <xdr:to>
          <xdr:col>6</xdr:col>
          <xdr:colOff>276225</xdr:colOff>
          <xdr:row>24</xdr:row>
          <xdr:rowOff>9525</xdr:rowOff>
        </xdr:to>
        <xdr:sp macro="" textlink="">
          <xdr:nvSpPr>
            <xdr:cNvPr id="14369" name="Check Box 33" hidden="1">
              <a:extLst>
                <a:ext uri="{63B3BB69-23CF-44E3-9099-C40C66FF867C}">
                  <a14:compatExt spid="_x0000_s14369"/>
                </a:ext>
                <a:ext uri="{FF2B5EF4-FFF2-40B4-BE49-F238E27FC236}">
                  <a16:creationId xmlns="" xmlns:a16="http://schemas.microsoft.com/office/drawing/2014/main" id="{00000000-0008-0000-02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23</xdr:row>
          <xdr:rowOff>0</xdr:rowOff>
        </xdr:from>
        <xdr:to>
          <xdr:col>7</xdr:col>
          <xdr:colOff>152400</xdr:colOff>
          <xdr:row>24</xdr:row>
          <xdr:rowOff>9525</xdr:rowOff>
        </xdr:to>
        <xdr:sp macro="" textlink="">
          <xdr:nvSpPr>
            <xdr:cNvPr id="14370" name="Check Box 34" hidden="1">
              <a:extLst>
                <a:ext uri="{63B3BB69-23CF-44E3-9099-C40C66FF867C}">
                  <a14:compatExt spid="_x0000_s14370"/>
                </a:ext>
                <a:ext uri="{FF2B5EF4-FFF2-40B4-BE49-F238E27FC236}">
                  <a16:creationId xmlns="" xmlns:a16="http://schemas.microsoft.com/office/drawing/2014/main" id="{00000000-0008-0000-02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P&amp;C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24</xdr:row>
          <xdr:rowOff>19050</xdr:rowOff>
        </xdr:from>
        <xdr:to>
          <xdr:col>3</xdr:col>
          <xdr:colOff>323850</xdr:colOff>
          <xdr:row>25</xdr:row>
          <xdr:rowOff>9525</xdr:rowOff>
        </xdr:to>
        <xdr:sp macro="" textlink="">
          <xdr:nvSpPr>
            <xdr:cNvPr id="14371" name="Check Box 35" hidden="1">
              <a:extLst>
                <a:ext uri="{63B3BB69-23CF-44E3-9099-C40C66FF867C}">
                  <a14:compatExt spid="_x0000_s14371"/>
                </a:ext>
                <a:ext uri="{FF2B5EF4-FFF2-40B4-BE49-F238E27FC236}">
                  <a16:creationId xmlns="" xmlns:a16="http://schemas.microsoft.com/office/drawing/2014/main" id="{00000000-0008-0000-02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24</xdr:row>
          <xdr:rowOff>9525</xdr:rowOff>
        </xdr:from>
        <xdr:to>
          <xdr:col>4</xdr:col>
          <xdr:colOff>200025</xdr:colOff>
          <xdr:row>25</xdr:row>
          <xdr:rowOff>9525</xdr:rowOff>
        </xdr:to>
        <xdr:sp macro="" textlink="">
          <xdr:nvSpPr>
            <xdr:cNvPr id="14372" name="Check Box 36" hidden="1">
              <a:extLst>
                <a:ext uri="{63B3BB69-23CF-44E3-9099-C40C66FF867C}">
                  <a14:compatExt spid="_x0000_s14372"/>
                </a:ext>
                <a:ext uri="{FF2B5EF4-FFF2-40B4-BE49-F238E27FC236}">
                  <a16:creationId xmlns="" xmlns:a16="http://schemas.microsoft.com/office/drawing/2014/main" id="{00000000-0008-0000-02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16</xdr:row>
          <xdr:rowOff>19050</xdr:rowOff>
        </xdr:from>
        <xdr:to>
          <xdr:col>6</xdr:col>
          <xdr:colOff>9525</xdr:colOff>
          <xdr:row>16</xdr:row>
          <xdr:rowOff>200025</xdr:rowOff>
        </xdr:to>
        <xdr:sp macro="" textlink="">
          <xdr:nvSpPr>
            <xdr:cNvPr id="14373" name="Check Box 37" hidden="1">
              <a:extLst>
                <a:ext uri="{63B3BB69-23CF-44E3-9099-C40C66FF867C}">
                  <a14:compatExt spid="_x0000_s14373"/>
                </a:ext>
                <a:ext uri="{FF2B5EF4-FFF2-40B4-BE49-F238E27FC236}">
                  <a16:creationId xmlns="" xmlns:a16="http://schemas.microsoft.com/office/drawing/2014/main" id="{00000000-0008-0000-02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7</xdr:col>
      <xdr:colOff>419907</xdr:colOff>
      <xdr:row>5</xdr:row>
      <xdr:rowOff>104775</xdr:rowOff>
    </xdr:to>
    <xdr:pic>
      <xdr:nvPicPr>
        <xdr:cNvPr id="2" name="Picture 1" descr="FPlogoNEW">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76200"/>
          <a:ext cx="4572807"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304800</xdr:colOff>
          <xdr:row>54</xdr:row>
          <xdr:rowOff>9525</xdr:rowOff>
        </xdr:from>
        <xdr:to>
          <xdr:col>6</xdr:col>
          <xdr:colOff>85725</xdr:colOff>
          <xdr:row>55</xdr:row>
          <xdr:rowOff>0</xdr:rowOff>
        </xdr:to>
        <xdr:sp macro="" textlink="">
          <xdr:nvSpPr>
            <xdr:cNvPr id="1026" name="Check Box 2" descr="RR" hidden="1">
              <a:extLst>
                <a:ext uri="{63B3BB69-23CF-44E3-9099-C40C66FF867C}">
                  <a14:compatExt spid="_x0000_s1026"/>
                </a:ext>
                <a:ext uri="{FF2B5EF4-FFF2-40B4-BE49-F238E27FC236}">
                  <a16:creationId xmlns=""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53</xdr:row>
          <xdr:rowOff>238125</xdr:rowOff>
        </xdr:from>
        <xdr:to>
          <xdr:col>6</xdr:col>
          <xdr:colOff>476250</xdr:colOff>
          <xdr:row>55</xdr:row>
          <xdr:rowOff>0</xdr:rowOff>
        </xdr:to>
        <xdr:sp macro="" textlink="">
          <xdr:nvSpPr>
            <xdr:cNvPr id="1027" name="Check Box 3" descr="RR" hidden="1">
              <a:extLst>
                <a:ext uri="{63B3BB69-23CF-44E3-9099-C40C66FF867C}">
                  <a14:compatExt spid="_x0000_s1027"/>
                </a:ext>
                <a:ext uri="{FF2B5EF4-FFF2-40B4-BE49-F238E27FC236}">
                  <a16:creationId xmlns=""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53</xdr:row>
          <xdr:rowOff>238125</xdr:rowOff>
        </xdr:from>
        <xdr:to>
          <xdr:col>7</xdr:col>
          <xdr:colOff>247650</xdr:colOff>
          <xdr:row>55</xdr:row>
          <xdr:rowOff>0</xdr:rowOff>
        </xdr:to>
        <xdr:sp macro="" textlink="">
          <xdr:nvSpPr>
            <xdr:cNvPr id="1028" name="Check Box 4" descr="RR" hidden="1">
              <a:extLst>
                <a:ext uri="{63B3BB69-23CF-44E3-9099-C40C66FF867C}">
                  <a14:compatExt spid="_x0000_s1028"/>
                </a:ext>
                <a:ext uri="{FF2B5EF4-FFF2-40B4-BE49-F238E27FC236}">
                  <a16:creationId xmlns=""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CPA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53</xdr:row>
          <xdr:rowOff>238125</xdr:rowOff>
        </xdr:from>
        <xdr:to>
          <xdr:col>8</xdr:col>
          <xdr:colOff>47625</xdr:colOff>
          <xdr:row>55</xdr:row>
          <xdr:rowOff>0</xdr:rowOff>
        </xdr:to>
        <xdr:sp macro="" textlink="">
          <xdr:nvSpPr>
            <xdr:cNvPr id="1029" name="Check Box 5" descr="RR" hidden="1">
              <a:extLst>
                <a:ext uri="{63B3BB69-23CF-44E3-9099-C40C66FF867C}">
                  <a14:compatExt spid="_x0000_s1029"/>
                </a:ext>
                <a:ext uri="{FF2B5EF4-FFF2-40B4-BE49-F238E27FC236}">
                  <a16:creationId xmlns=""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OSJ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53</xdr:row>
          <xdr:rowOff>238125</xdr:rowOff>
        </xdr:from>
        <xdr:to>
          <xdr:col>8</xdr:col>
          <xdr:colOff>438150</xdr:colOff>
          <xdr:row>55</xdr:row>
          <xdr:rowOff>0</xdr:rowOff>
        </xdr:to>
        <xdr:sp macro="" textlink="">
          <xdr:nvSpPr>
            <xdr:cNvPr id="1030" name="Check Box 6" descr="RR" hidden="1">
              <a:extLst>
                <a:ext uri="{63B3BB69-23CF-44E3-9099-C40C66FF867C}">
                  <a14:compatExt spid="_x0000_s1030"/>
                </a:ext>
                <a:ext uri="{FF2B5EF4-FFF2-40B4-BE49-F238E27FC236}">
                  <a16:creationId xmlns=""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54</xdr:row>
          <xdr:rowOff>0</xdr:rowOff>
        </xdr:from>
        <xdr:to>
          <xdr:col>5</xdr:col>
          <xdr:colOff>333375</xdr:colOff>
          <xdr:row>55</xdr:row>
          <xdr:rowOff>0</xdr:rowOff>
        </xdr:to>
        <xdr:sp macro="" textlink="">
          <xdr:nvSpPr>
            <xdr:cNvPr id="1025" name="Check Box 1" descr="RR" hidden="1">
              <a:extLst>
                <a:ext uri="{63B3BB69-23CF-44E3-9099-C40C66FF867C}">
                  <a14:compatExt spid="_x0000_s1025"/>
                </a:ext>
                <a:ext uri="{FF2B5EF4-FFF2-40B4-BE49-F238E27FC236}">
                  <a16:creationId xmlns=""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86</xdr:row>
          <xdr:rowOff>28575</xdr:rowOff>
        </xdr:from>
        <xdr:to>
          <xdr:col>3</xdr:col>
          <xdr:colOff>285750</xdr:colOff>
          <xdr:row>87</xdr:row>
          <xdr:rowOff>38100</xdr:rowOff>
        </xdr:to>
        <xdr:sp macro="" textlink="">
          <xdr:nvSpPr>
            <xdr:cNvPr id="1044" name="Check Box 20" hidden="1">
              <a:extLst>
                <a:ext uri="{63B3BB69-23CF-44E3-9099-C40C66FF867C}">
                  <a14:compatExt spid="_x0000_s1044"/>
                </a:ext>
                <a:ext uri="{FF2B5EF4-FFF2-40B4-BE49-F238E27FC236}">
                  <a16:creationId xmlns=""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86</xdr:row>
          <xdr:rowOff>28575</xdr:rowOff>
        </xdr:from>
        <xdr:to>
          <xdr:col>4</xdr:col>
          <xdr:colOff>66675</xdr:colOff>
          <xdr:row>87</xdr:row>
          <xdr:rowOff>38100</xdr:rowOff>
        </xdr:to>
        <xdr:sp macro="" textlink="">
          <xdr:nvSpPr>
            <xdr:cNvPr id="1045" name="Check Box 21" hidden="1">
              <a:extLst>
                <a:ext uri="{63B3BB69-23CF-44E3-9099-C40C66FF867C}">
                  <a14:compatExt spid="_x0000_s1045"/>
                </a:ext>
                <a:ext uri="{FF2B5EF4-FFF2-40B4-BE49-F238E27FC236}">
                  <a16:creationId xmlns=""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86</xdr:row>
          <xdr:rowOff>28575</xdr:rowOff>
        </xdr:from>
        <xdr:to>
          <xdr:col>4</xdr:col>
          <xdr:colOff>447675</xdr:colOff>
          <xdr:row>87</xdr:row>
          <xdr:rowOff>38100</xdr:rowOff>
        </xdr:to>
        <xdr:sp macro="" textlink="">
          <xdr:nvSpPr>
            <xdr:cNvPr id="1046" name="Check Box 22" hidden="1">
              <a:extLst>
                <a:ext uri="{63B3BB69-23CF-44E3-9099-C40C66FF867C}">
                  <a14:compatExt spid="_x0000_s1046"/>
                </a:ext>
                <a:ext uri="{FF2B5EF4-FFF2-40B4-BE49-F238E27FC236}">
                  <a16:creationId xmlns=""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86</xdr:row>
          <xdr:rowOff>28575</xdr:rowOff>
        </xdr:from>
        <xdr:to>
          <xdr:col>5</xdr:col>
          <xdr:colOff>219075</xdr:colOff>
          <xdr:row>87</xdr:row>
          <xdr:rowOff>38100</xdr:rowOff>
        </xdr:to>
        <xdr:sp macro="" textlink="">
          <xdr:nvSpPr>
            <xdr:cNvPr id="1047" name="Check Box 23" hidden="1">
              <a:extLst>
                <a:ext uri="{63B3BB69-23CF-44E3-9099-C40C66FF867C}">
                  <a14:compatExt spid="_x0000_s1047"/>
                </a:ext>
                <a:ext uri="{FF2B5EF4-FFF2-40B4-BE49-F238E27FC236}">
                  <a16:creationId xmlns="" xmlns:a16="http://schemas.microsoft.com/office/drawing/2014/main" id="{00000000-0008-0000-03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86</xdr:row>
          <xdr:rowOff>28575</xdr:rowOff>
        </xdr:from>
        <xdr:to>
          <xdr:col>5</xdr:col>
          <xdr:colOff>581025</xdr:colOff>
          <xdr:row>87</xdr:row>
          <xdr:rowOff>38100</xdr:rowOff>
        </xdr:to>
        <xdr:sp macro="" textlink="">
          <xdr:nvSpPr>
            <xdr:cNvPr id="1048" name="Check Box 24" hidden="1">
              <a:extLst>
                <a:ext uri="{63B3BB69-23CF-44E3-9099-C40C66FF867C}">
                  <a14:compatExt spid="_x0000_s1048"/>
                </a:ext>
                <a:ext uri="{FF2B5EF4-FFF2-40B4-BE49-F238E27FC236}">
                  <a16:creationId xmlns="" xmlns:a16="http://schemas.microsoft.com/office/drawing/2014/main" id="{00000000-0008-0000-03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86</xdr:row>
          <xdr:rowOff>28575</xdr:rowOff>
        </xdr:from>
        <xdr:to>
          <xdr:col>6</xdr:col>
          <xdr:colOff>381000</xdr:colOff>
          <xdr:row>87</xdr:row>
          <xdr:rowOff>38100</xdr:rowOff>
        </xdr:to>
        <xdr:sp macro="" textlink="">
          <xdr:nvSpPr>
            <xdr:cNvPr id="1049" name="Check Box 25" hidden="1">
              <a:extLst>
                <a:ext uri="{63B3BB69-23CF-44E3-9099-C40C66FF867C}">
                  <a14:compatExt spid="_x0000_s1049"/>
                </a:ext>
                <a:ext uri="{FF2B5EF4-FFF2-40B4-BE49-F238E27FC236}">
                  <a16:creationId xmlns="" xmlns:a16="http://schemas.microsoft.com/office/drawing/2014/main" id="{00000000-0008-0000-03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86</xdr:row>
          <xdr:rowOff>28575</xdr:rowOff>
        </xdr:from>
        <xdr:to>
          <xdr:col>7</xdr:col>
          <xdr:colOff>171450</xdr:colOff>
          <xdr:row>87</xdr:row>
          <xdr:rowOff>38100</xdr:rowOff>
        </xdr:to>
        <xdr:sp macro="" textlink="">
          <xdr:nvSpPr>
            <xdr:cNvPr id="1050" name="Check Box 26" hidden="1">
              <a:extLst>
                <a:ext uri="{63B3BB69-23CF-44E3-9099-C40C66FF867C}">
                  <a14:compatExt spid="_x0000_s1050"/>
                </a:ext>
                <a:ext uri="{FF2B5EF4-FFF2-40B4-BE49-F238E27FC236}">
                  <a16:creationId xmlns="" xmlns:a16="http://schemas.microsoft.com/office/drawing/2014/main" id="{00000000-0008-0000-03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86</xdr:row>
          <xdr:rowOff>28575</xdr:rowOff>
        </xdr:from>
        <xdr:to>
          <xdr:col>7</xdr:col>
          <xdr:colOff>571500</xdr:colOff>
          <xdr:row>87</xdr:row>
          <xdr:rowOff>38100</xdr:rowOff>
        </xdr:to>
        <xdr:sp macro="" textlink="">
          <xdr:nvSpPr>
            <xdr:cNvPr id="1051" name="Check Box 27" hidden="1">
              <a:extLst>
                <a:ext uri="{63B3BB69-23CF-44E3-9099-C40C66FF867C}">
                  <a14:compatExt spid="_x0000_s1051"/>
                </a:ext>
                <a:ext uri="{FF2B5EF4-FFF2-40B4-BE49-F238E27FC236}">
                  <a16:creationId xmlns=""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87</xdr:row>
          <xdr:rowOff>28575</xdr:rowOff>
        </xdr:from>
        <xdr:to>
          <xdr:col>3</xdr:col>
          <xdr:colOff>304800</xdr:colOff>
          <xdr:row>88</xdr:row>
          <xdr:rowOff>38100</xdr:rowOff>
        </xdr:to>
        <xdr:sp macro="" textlink="">
          <xdr:nvSpPr>
            <xdr:cNvPr id="1052" name="Check Box 28" hidden="1">
              <a:extLst>
                <a:ext uri="{63B3BB69-23CF-44E3-9099-C40C66FF867C}">
                  <a14:compatExt spid="_x0000_s1052"/>
                </a:ext>
                <a:ext uri="{FF2B5EF4-FFF2-40B4-BE49-F238E27FC236}">
                  <a16:creationId xmlns=""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87</xdr:row>
          <xdr:rowOff>28575</xdr:rowOff>
        </xdr:from>
        <xdr:to>
          <xdr:col>4</xdr:col>
          <xdr:colOff>66675</xdr:colOff>
          <xdr:row>88</xdr:row>
          <xdr:rowOff>38100</xdr:rowOff>
        </xdr:to>
        <xdr:sp macro="" textlink="">
          <xdr:nvSpPr>
            <xdr:cNvPr id="1053" name="Check Box 29" hidden="1">
              <a:extLst>
                <a:ext uri="{63B3BB69-23CF-44E3-9099-C40C66FF867C}">
                  <a14:compatExt spid="_x0000_s1053"/>
                </a:ext>
                <a:ext uri="{FF2B5EF4-FFF2-40B4-BE49-F238E27FC236}">
                  <a16:creationId xmlns="" xmlns:a16="http://schemas.microsoft.com/office/drawing/2014/main" id="{00000000-0008-0000-03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87</xdr:row>
          <xdr:rowOff>28575</xdr:rowOff>
        </xdr:from>
        <xdr:to>
          <xdr:col>4</xdr:col>
          <xdr:colOff>447675</xdr:colOff>
          <xdr:row>88</xdr:row>
          <xdr:rowOff>38100</xdr:rowOff>
        </xdr:to>
        <xdr:sp macro="" textlink="">
          <xdr:nvSpPr>
            <xdr:cNvPr id="1054" name="Check Box 30" hidden="1">
              <a:extLst>
                <a:ext uri="{63B3BB69-23CF-44E3-9099-C40C66FF867C}">
                  <a14:compatExt spid="_x0000_s1054"/>
                </a:ext>
                <a:ext uri="{FF2B5EF4-FFF2-40B4-BE49-F238E27FC236}">
                  <a16:creationId xmlns="" xmlns:a16="http://schemas.microsoft.com/office/drawing/2014/main" id="{00000000-0008-0000-03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87</xdr:row>
          <xdr:rowOff>28575</xdr:rowOff>
        </xdr:from>
        <xdr:to>
          <xdr:col>5</xdr:col>
          <xdr:colOff>219075</xdr:colOff>
          <xdr:row>88</xdr:row>
          <xdr:rowOff>38100</xdr:rowOff>
        </xdr:to>
        <xdr:sp macro="" textlink="">
          <xdr:nvSpPr>
            <xdr:cNvPr id="1055" name="Check Box 31" hidden="1">
              <a:extLst>
                <a:ext uri="{63B3BB69-23CF-44E3-9099-C40C66FF867C}">
                  <a14:compatExt spid="_x0000_s1055"/>
                </a:ext>
                <a:ext uri="{FF2B5EF4-FFF2-40B4-BE49-F238E27FC236}">
                  <a16:creationId xmlns="" xmlns:a16="http://schemas.microsoft.com/office/drawing/2014/main" id="{00000000-0008-0000-03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87</xdr:row>
          <xdr:rowOff>47625</xdr:rowOff>
        </xdr:from>
        <xdr:to>
          <xdr:col>7</xdr:col>
          <xdr:colOff>314325</xdr:colOff>
          <xdr:row>88</xdr:row>
          <xdr:rowOff>28575</xdr:rowOff>
        </xdr:to>
        <xdr:sp macro="" textlink="">
          <xdr:nvSpPr>
            <xdr:cNvPr id="1056" name="Check Box 32" hidden="1">
              <a:extLst>
                <a:ext uri="{63B3BB69-23CF-44E3-9099-C40C66FF867C}">
                  <a14:compatExt spid="_x0000_s1056"/>
                </a:ext>
                <a:ext uri="{FF2B5EF4-FFF2-40B4-BE49-F238E27FC236}">
                  <a16:creationId xmlns="" xmlns:a16="http://schemas.microsoft.com/office/drawing/2014/main" id="{00000000-0008-0000-03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Exempt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87</xdr:row>
          <xdr:rowOff>47625</xdr:rowOff>
        </xdr:from>
        <xdr:to>
          <xdr:col>8</xdr:col>
          <xdr:colOff>314325</xdr:colOff>
          <xdr:row>88</xdr:row>
          <xdr:rowOff>28575</xdr:rowOff>
        </xdr:to>
        <xdr:sp macro="" textlink="">
          <xdr:nvSpPr>
            <xdr:cNvPr id="1057" name="Check Box 33" hidden="1">
              <a:extLst>
                <a:ext uri="{63B3BB69-23CF-44E3-9099-C40C66FF867C}">
                  <a14:compatExt spid="_x0000_s1057"/>
                </a:ext>
                <a:ext uri="{FF2B5EF4-FFF2-40B4-BE49-F238E27FC236}">
                  <a16:creationId xmlns="" xmlns:a16="http://schemas.microsoft.com/office/drawing/2014/main" id="{00000000-0008-0000-03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88</xdr:row>
          <xdr:rowOff>28575</xdr:rowOff>
        </xdr:from>
        <xdr:to>
          <xdr:col>3</xdr:col>
          <xdr:colOff>561975</xdr:colOff>
          <xdr:row>89</xdr:row>
          <xdr:rowOff>9525</xdr:rowOff>
        </xdr:to>
        <xdr:sp macro="" textlink="">
          <xdr:nvSpPr>
            <xdr:cNvPr id="1058" name="Check Box 34" hidden="1">
              <a:extLst>
                <a:ext uri="{63B3BB69-23CF-44E3-9099-C40C66FF867C}">
                  <a14:compatExt spid="_x0000_s1058"/>
                </a:ext>
                <a:ext uri="{FF2B5EF4-FFF2-40B4-BE49-F238E27FC236}">
                  <a16:creationId xmlns="" xmlns:a16="http://schemas.microsoft.com/office/drawing/2014/main" id="{00000000-0008-0000-03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90</xdr:row>
          <xdr:rowOff>28575</xdr:rowOff>
        </xdr:from>
        <xdr:to>
          <xdr:col>3</xdr:col>
          <xdr:colOff>285750</xdr:colOff>
          <xdr:row>91</xdr:row>
          <xdr:rowOff>38100</xdr:rowOff>
        </xdr:to>
        <xdr:sp macro="" textlink="">
          <xdr:nvSpPr>
            <xdr:cNvPr id="1059" name="Check Box 35" hidden="1">
              <a:extLst>
                <a:ext uri="{63B3BB69-23CF-44E3-9099-C40C66FF867C}">
                  <a14:compatExt spid="_x0000_s1059"/>
                </a:ext>
                <a:ext uri="{FF2B5EF4-FFF2-40B4-BE49-F238E27FC236}">
                  <a16:creationId xmlns="" xmlns:a16="http://schemas.microsoft.com/office/drawing/2014/main" id="{00000000-0008-0000-03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CPA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90</xdr:row>
          <xdr:rowOff>28575</xdr:rowOff>
        </xdr:from>
        <xdr:to>
          <xdr:col>4</xdr:col>
          <xdr:colOff>161925</xdr:colOff>
          <xdr:row>91</xdr:row>
          <xdr:rowOff>38100</xdr:rowOff>
        </xdr:to>
        <xdr:sp macro="" textlink="">
          <xdr:nvSpPr>
            <xdr:cNvPr id="1060" name="Check Box 36" hidden="1">
              <a:extLst>
                <a:ext uri="{63B3BB69-23CF-44E3-9099-C40C66FF867C}">
                  <a14:compatExt spid="_x0000_s1060"/>
                </a:ext>
                <a:ext uri="{FF2B5EF4-FFF2-40B4-BE49-F238E27FC236}">
                  <a16:creationId xmlns="" xmlns:a16="http://schemas.microsoft.com/office/drawing/2014/main" id="{00000000-0008-0000-03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90</xdr:row>
          <xdr:rowOff>28575</xdr:rowOff>
        </xdr:from>
        <xdr:to>
          <xdr:col>5</xdr:col>
          <xdr:colOff>38100</xdr:colOff>
          <xdr:row>91</xdr:row>
          <xdr:rowOff>38100</xdr:rowOff>
        </xdr:to>
        <xdr:sp macro="" textlink="">
          <xdr:nvSpPr>
            <xdr:cNvPr id="1061" name="Check Box 37" hidden="1">
              <a:extLst>
                <a:ext uri="{63B3BB69-23CF-44E3-9099-C40C66FF867C}">
                  <a14:compatExt spid="_x0000_s1061"/>
                </a:ext>
                <a:ext uri="{FF2B5EF4-FFF2-40B4-BE49-F238E27FC236}">
                  <a16:creationId xmlns="" xmlns:a16="http://schemas.microsoft.com/office/drawing/2014/main" id="{00000000-0008-0000-03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90</xdr:row>
          <xdr:rowOff>28575</xdr:rowOff>
        </xdr:from>
        <xdr:to>
          <xdr:col>5</xdr:col>
          <xdr:colOff>514350</xdr:colOff>
          <xdr:row>91</xdr:row>
          <xdr:rowOff>38100</xdr:rowOff>
        </xdr:to>
        <xdr:sp macro="" textlink="">
          <xdr:nvSpPr>
            <xdr:cNvPr id="1062" name="Check Box 38" hidden="1">
              <a:extLst>
                <a:ext uri="{63B3BB69-23CF-44E3-9099-C40C66FF867C}">
                  <a14:compatExt spid="_x0000_s1062"/>
                </a:ext>
                <a:ext uri="{FF2B5EF4-FFF2-40B4-BE49-F238E27FC236}">
                  <a16:creationId xmlns="" xmlns:a16="http://schemas.microsoft.com/office/drawing/2014/main" id="{00000000-0008-0000-03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90</xdr:row>
          <xdr:rowOff>28575</xdr:rowOff>
        </xdr:from>
        <xdr:to>
          <xdr:col>6</xdr:col>
          <xdr:colOff>438150</xdr:colOff>
          <xdr:row>91</xdr:row>
          <xdr:rowOff>38100</xdr:rowOff>
        </xdr:to>
        <xdr:sp macro="" textlink="">
          <xdr:nvSpPr>
            <xdr:cNvPr id="1063" name="Check Box 39" hidden="1">
              <a:extLst>
                <a:ext uri="{63B3BB69-23CF-44E3-9099-C40C66FF867C}">
                  <a14:compatExt spid="_x0000_s1063"/>
                </a:ext>
                <a:ext uri="{FF2B5EF4-FFF2-40B4-BE49-F238E27FC236}">
                  <a16:creationId xmlns="" xmlns:a16="http://schemas.microsoft.com/office/drawing/2014/main" id="{00000000-0008-0000-03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CLU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90</xdr:row>
          <xdr:rowOff>28575</xdr:rowOff>
        </xdr:from>
        <xdr:to>
          <xdr:col>7</xdr:col>
          <xdr:colOff>285750</xdr:colOff>
          <xdr:row>91</xdr:row>
          <xdr:rowOff>38100</xdr:rowOff>
        </xdr:to>
        <xdr:sp macro="" textlink="">
          <xdr:nvSpPr>
            <xdr:cNvPr id="1064" name="Check Box 40" hidden="1">
              <a:extLst>
                <a:ext uri="{63B3BB69-23CF-44E3-9099-C40C66FF867C}">
                  <a14:compatExt spid="_x0000_s1064"/>
                </a:ext>
                <a:ext uri="{FF2B5EF4-FFF2-40B4-BE49-F238E27FC236}">
                  <a16:creationId xmlns="" xmlns:a16="http://schemas.microsoft.com/office/drawing/2014/main" id="{00000000-0008-0000-03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91</xdr:row>
          <xdr:rowOff>28575</xdr:rowOff>
        </xdr:from>
        <xdr:to>
          <xdr:col>3</xdr:col>
          <xdr:colOff>285750</xdr:colOff>
          <xdr:row>92</xdr:row>
          <xdr:rowOff>38100</xdr:rowOff>
        </xdr:to>
        <xdr:sp macro="" textlink="">
          <xdr:nvSpPr>
            <xdr:cNvPr id="1065" name="Check Box 41" hidden="1">
              <a:extLst>
                <a:ext uri="{63B3BB69-23CF-44E3-9099-C40C66FF867C}">
                  <a14:compatExt spid="_x0000_s1065"/>
                </a:ext>
                <a:ext uri="{FF2B5EF4-FFF2-40B4-BE49-F238E27FC236}">
                  <a16:creationId xmlns="" xmlns:a16="http://schemas.microsoft.com/office/drawing/2014/main" id="{00000000-0008-0000-03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91</xdr:row>
          <xdr:rowOff>28575</xdr:rowOff>
        </xdr:from>
        <xdr:to>
          <xdr:col>4</xdr:col>
          <xdr:colOff>161925</xdr:colOff>
          <xdr:row>92</xdr:row>
          <xdr:rowOff>38100</xdr:rowOff>
        </xdr:to>
        <xdr:sp macro="" textlink="">
          <xdr:nvSpPr>
            <xdr:cNvPr id="1066" name="Check Box 42" hidden="1">
              <a:extLst>
                <a:ext uri="{63B3BB69-23CF-44E3-9099-C40C66FF867C}">
                  <a14:compatExt spid="_x0000_s1066"/>
                </a:ext>
                <a:ext uri="{FF2B5EF4-FFF2-40B4-BE49-F238E27FC236}">
                  <a16:creationId xmlns="" xmlns:a16="http://schemas.microsoft.com/office/drawing/2014/main" id="{00000000-0008-0000-03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91</xdr:row>
          <xdr:rowOff>28575</xdr:rowOff>
        </xdr:from>
        <xdr:to>
          <xdr:col>5</xdr:col>
          <xdr:colOff>38100</xdr:colOff>
          <xdr:row>92</xdr:row>
          <xdr:rowOff>38100</xdr:rowOff>
        </xdr:to>
        <xdr:sp macro="" textlink="">
          <xdr:nvSpPr>
            <xdr:cNvPr id="1067" name="Check Box 43" hidden="1">
              <a:extLst>
                <a:ext uri="{63B3BB69-23CF-44E3-9099-C40C66FF867C}">
                  <a14:compatExt spid="_x0000_s1067"/>
                </a:ext>
                <a:ext uri="{FF2B5EF4-FFF2-40B4-BE49-F238E27FC236}">
                  <a16:creationId xmlns="" xmlns:a16="http://schemas.microsoft.com/office/drawing/2014/main" id="{00000000-0008-0000-03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PhD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91</xdr:row>
          <xdr:rowOff>28575</xdr:rowOff>
        </xdr:from>
        <xdr:to>
          <xdr:col>5</xdr:col>
          <xdr:colOff>514350</xdr:colOff>
          <xdr:row>92</xdr:row>
          <xdr:rowOff>38100</xdr:rowOff>
        </xdr:to>
        <xdr:sp macro="" textlink="">
          <xdr:nvSpPr>
            <xdr:cNvPr id="1068" name="Check Box 44" hidden="1">
              <a:extLst>
                <a:ext uri="{63B3BB69-23CF-44E3-9099-C40C66FF867C}">
                  <a14:compatExt spid="_x0000_s1068"/>
                </a:ext>
                <a:ext uri="{FF2B5EF4-FFF2-40B4-BE49-F238E27FC236}">
                  <a16:creationId xmlns="" xmlns:a16="http://schemas.microsoft.com/office/drawing/2014/main" id="{00000000-0008-0000-03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91</xdr:row>
          <xdr:rowOff>28575</xdr:rowOff>
        </xdr:from>
        <xdr:to>
          <xdr:col>6</xdr:col>
          <xdr:colOff>438150</xdr:colOff>
          <xdr:row>92</xdr:row>
          <xdr:rowOff>38100</xdr:rowOff>
        </xdr:to>
        <xdr:sp macro="" textlink="">
          <xdr:nvSpPr>
            <xdr:cNvPr id="1069" name="Check Box 45" hidden="1">
              <a:extLst>
                <a:ext uri="{63B3BB69-23CF-44E3-9099-C40C66FF867C}">
                  <a14:compatExt spid="_x0000_s1069"/>
                </a:ext>
                <a:ext uri="{FF2B5EF4-FFF2-40B4-BE49-F238E27FC236}">
                  <a16:creationId xmlns="" xmlns:a16="http://schemas.microsoft.com/office/drawing/2014/main" id="{00000000-0008-0000-03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91</xdr:row>
          <xdr:rowOff>28575</xdr:rowOff>
        </xdr:from>
        <xdr:to>
          <xdr:col>7</xdr:col>
          <xdr:colOff>285750</xdr:colOff>
          <xdr:row>92</xdr:row>
          <xdr:rowOff>38100</xdr:rowOff>
        </xdr:to>
        <xdr:sp macro="" textlink="">
          <xdr:nvSpPr>
            <xdr:cNvPr id="1070" name="Check Box 46" hidden="1">
              <a:extLst>
                <a:ext uri="{63B3BB69-23CF-44E3-9099-C40C66FF867C}">
                  <a14:compatExt spid="_x0000_s1070"/>
                </a:ext>
                <a:ext uri="{FF2B5EF4-FFF2-40B4-BE49-F238E27FC236}">
                  <a16:creationId xmlns="" xmlns:a16="http://schemas.microsoft.com/office/drawing/2014/main" id="{00000000-0008-0000-03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JD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92</xdr:row>
          <xdr:rowOff>28575</xdr:rowOff>
        </xdr:from>
        <xdr:to>
          <xdr:col>3</xdr:col>
          <xdr:colOff>285750</xdr:colOff>
          <xdr:row>93</xdr:row>
          <xdr:rowOff>28575</xdr:rowOff>
        </xdr:to>
        <xdr:sp macro="" textlink="">
          <xdr:nvSpPr>
            <xdr:cNvPr id="1071" name="Check Box 47" hidden="1">
              <a:extLst>
                <a:ext uri="{63B3BB69-23CF-44E3-9099-C40C66FF867C}">
                  <a14:compatExt spid="_x0000_s1071"/>
                </a:ext>
                <a:ext uri="{FF2B5EF4-FFF2-40B4-BE49-F238E27FC236}">
                  <a16:creationId xmlns="" xmlns:a16="http://schemas.microsoft.com/office/drawing/2014/main" id="{00000000-0008-0000-03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CIMA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92</xdr:row>
          <xdr:rowOff>28575</xdr:rowOff>
        </xdr:from>
        <xdr:to>
          <xdr:col>4</xdr:col>
          <xdr:colOff>161925</xdr:colOff>
          <xdr:row>93</xdr:row>
          <xdr:rowOff>28575</xdr:rowOff>
        </xdr:to>
        <xdr:sp macro="" textlink="">
          <xdr:nvSpPr>
            <xdr:cNvPr id="1072" name="Check Box 48" hidden="1">
              <a:extLst>
                <a:ext uri="{63B3BB69-23CF-44E3-9099-C40C66FF867C}">
                  <a14:compatExt spid="_x0000_s1072"/>
                </a:ext>
                <a:ext uri="{FF2B5EF4-FFF2-40B4-BE49-F238E27FC236}">
                  <a16:creationId xmlns="" xmlns:a16="http://schemas.microsoft.com/office/drawing/2014/main" id="{00000000-0008-0000-03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93</xdr:row>
          <xdr:rowOff>171450</xdr:rowOff>
        </xdr:from>
        <xdr:to>
          <xdr:col>3</xdr:col>
          <xdr:colOff>285750</xdr:colOff>
          <xdr:row>95</xdr:row>
          <xdr:rowOff>28575</xdr:rowOff>
        </xdr:to>
        <xdr:sp macro="" textlink="">
          <xdr:nvSpPr>
            <xdr:cNvPr id="1073" name="Check Box 49" hidden="1">
              <a:extLst>
                <a:ext uri="{63B3BB69-23CF-44E3-9099-C40C66FF867C}">
                  <a14:compatExt spid="_x0000_s1073"/>
                </a:ext>
                <a:ext uri="{FF2B5EF4-FFF2-40B4-BE49-F238E27FC236}">
                  <a16:creationId xmlns="" xmlns:a16="http://schemas.microsoft.com/office/drawing/2014/main" id="{00000000-0008-0000-03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Life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93</xdr:row>
          <xdr:rowOff>171450</xdr:rowOff>
        </xdr:from>
        <xdr:to>
          <xdr:col>4</xdr:col>
          <xdr:colOff>238125</xdr:colOff>
          <xdr:row>95</xdr:row>
          <xdr:rowOff>28575</xdr:rowOff>
        </xdr:to>
        <xdr:sp macro="" textlink="">
          <xdr:nvSpPr>
            <xdr:cNvPr id="1074" name="Check Box 50" hidden="1">
              <a:extLst>
                <a:ext uri="{63B3BB69-23CF-44E3-9099-C40C66FF867C}">
                  <a14:compatExt spid="_x0000_s1074"/>
                </a:ext>
                <a:ext uri="{FF2B5EF4-FFF2-40B4-BE49-F238E27FC236}">
                  <a16:creationId xmlns="" xmlns:a16="http://schemas.microsoft.com/office/drawing/2014/main" id="{00000000-0008-0000-03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Health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93</xdr:row>
          <xdr:rowOff>190500</xdr:rowOff>
        </xdr:from>
        <xdr:to>
          <xdr:col>6</xdr:col>
          <xdr:colOff>95250</xdr:colOff>
          <xdr:row>95</xdr:row>
          <xdr:rowOff>19050</xdr:rowOff>
        </xdr:to>
        <xdr:sp macro="" textlink="">
          <xdr:nvSpPr>
            <xdr:cNvPr id="1075" name="Check Box 51" hidden="1">
              <a:extLst>
                <a:ext uri="{63B3BB69-23CF-44E3-9099-C40C66FF867C}">
                  <a14:compatExt spid="_x0000_s1075"/>
                </a:ext>
                <a:ext uri="{FF2B5EF4-FFF2-40B4-BE49-F238E27FC236}">
                  <a16:creationId xmlns="" xmlns:a16="http://schemas.microsoft.com/office/drawing/2014/main" id="{00000000-0008-0000-03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Disability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93</xdr:row>
          <xdr:rowOff>171450</xdr:rowOff>
        </xdr:from>
        <xdr:to>
          <xdr:col>6</xdr:col>
          <xdr:colOff>276225</xdr:colOff>
          <xdr:row>95</xdr:row>
          <xdr:rowOff>28575</xdr:rowOff>
        </xdr:to>
        <xdr:sp macro="" textlink="">
          <xdr:nvSpPr>
            <xdr:cNvPr id="1076" name="Check Box 52" hidden="1">
              <a:extLst>
                <a:ext uri="{63B3BB69-23CF-44E3-9099-C40C66FF867C}">
                  <a14:compatExt spid="_x0000_s1076"/>
                </a:ext>
                <a:ext uri="{FF2B5EF4-FFF2-40B4-BE49-F238E27FC236}">
                  <a16:creationId xmlns="" xmlns:a16="http://schemas.microsoft.com/office/drawing/2014/main" id="{00000000-0008-0000-03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93</xdr:row>
          <xdr:rowOff>171450</xdr:rowOff>
        </xdr:from>
        <xdr:to>
          <xdr:col>7</xdr:col>
          <xdr:colOff>152400</xdr:colOff>
          <xdr:row>95</xdr:row>
          <xdr:rowOff>28575</xdr:rowOff>
        </xdr:to>
        <xdr:sp macro="" textlink="">
          <xdr:nvSpPr>
            <xdr:cNvPr id="1077" name="Check Box 53" hidden="1">
              <a:extLst>
                <a:ext uri="{63B3BB69-23CF-44E3-9099-C40C66FF867C}">
                  <a14:compatExt spid="_x0000_s1077"/>
                </a:ext>
                <a:ext uri="{FF2B5EF4-FFF2-40B4-BE49-F238E27FC236}">
                  <a16:creationId xmlns="" xmlns:a16="http://schemas.microsoft.com/office/drawing/2014/main" id="{00000000-0008-0000-03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P&amp;C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94</xdr:row>
          <xdr:rowOff>190500</xdr:rowOff>
        </xdr:from>
        <xdr:to>
          <xdr:col>4</xdr:col>
          <xdr:colOff>219075</xdr:colOff>
          <xdr:row>95</xdr:row>
          <xdr:rowOff>209550</xdr:rowOff>
        </xdr:to>
        <xdr:sp macro="" textlink="">
          <xdr:nvSpPr>
            <xdr:cNvPr id="1078" name="Check Box 54" hidden="1">
              <a:extLst>
                <a:ext uri="{63B3BB69-23CF-44E3-9099-C40C66FF867C}">
                  <a14:compatExt spid="_x0000_s1078"/>
                </a:ext>
                <a:ext uri="{FF2B5EF4-FFF2-40B4-BE49-F238E27FC236}">
                  <a16:creationId xmlns="" xmlns:a16="http://schemas.microsoft.com/office/drawing/2014/main" id="{00000000-0008-0000-03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94</xdr:row>
          <xdr:rowOff>180975</xdr:rowOff>
        </xdr:from>
        <xdr:to>
          <xdr:col>4</xdr:col>
          <xdr:colOff>581025</xdr:colOff>
          <xdr:row>95</xdr:row>
          <xdr:rowOff>209550</xdr:rowOff>
        </xdr:to>
        <xdr:sp macro="" textlink="">
          <xdr:nvSpPr>
            <xdr:cNvPr id="1079" name="Check Box 55" hidden="1">
              <a:extLst>
                <a:ext uri="{63B3BB69-23CF-44E3-9099-C40C66FF867C}">
                  <a14:compatExt spid="_x0000_s1079"/>
                </a:ext>
                <a:ext uri="{FF2B5EF4-FFF2-40B4-BE49-F238E27FC236}">
                  <a16:creationId xmlns="" xmlns:a16="http://schemas.microsoft.com/office/drawing/2014/main" id="{00000000-0008-0000-03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xdr:twoCellAnchor editAs="oneCell">
    <xdr:from>
      <xdr:col>0</xdr:col>
      <xdr:colOff>38100</xdr:colOff>
      <xdr:row>328</xdr:row>
      <xdr:rowOff>76200</xdr:rowOff>
    </xdr:from>
    <xdr:to>
      <xdr:col>1</xdr:col>
      <xdr:colOff>46355</xdr:colOff>
      <xdr:row>332</xdr:row>
      <xdr:rowOff>6421</xdr:rowOff>
    </xdr:to>
    <xdr:pic>
      <xdr:nvPicPr>
        <xdr:cNvPr id="53" name="Picture 52" descr="FPlogoNEW">
          <a:extLst>
            <a:ext uri="{FF2B5EF4-FFF2-40B4-BE49-F238E27FC236}">
              <a16:creationId xmlns="" xmlns:a16="http://schemas.microsoft.com/office/drawing/2014/main" id="{00000000-0008-0000-0300-00003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84988"/>
        <a:stretch>
          <a:fillRect/>
        </a:stretch>
      </xdr:blipFill>
      <xdr:spPr bwMode="auto">
        <a:xfrm>
          <a:off x="38100" y="89449275"/>
          <a:ext cx="640080" cy="915162"/>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5</xdr:col>
          <xdr:colOff>361950</xdr:colOff>
          <xdr:row>283</xdr:row>
          <xdr:rowOff>28575</xdr:rowOff>
        </xdr:from>
        <xdr:to>
          <xdr:col>6</xdr:col>
          <xdr:colOff>542925</xdr:colOff>
          <xdr:row>284</xdr:row>
          <xdr:rowOff>0</xdr:rowOff>
        </xdr:to>
        <xdr:sp macro="" textlink="">
          <xdr:nvSpPr>
            <xdr:cNvPr id="1094" name="Check Box 70" hidden="1">
              <a:extLst>
                <a:ext uri="{63B3BB69-23CF-44E3-9099-C40C66FF867C}">
                  <a14:compatExt spid="_x0000_s1094"/>
                </a:ext>
                <a:ext uri="{FF2B5EF4-FFF2-40B4-BE49-F238E27FC236}">
                  <a16:creationId xmlns="" xmlns:a16="http://schemas.microsoft.com/office/drawing/2014/main" id="{00000000-0008-0000-03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Your 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284</xdr:row>
          <xdr:rowOff>9525</xdr:rowOff>
        </xdr:from>
        <xdr:to>
          <xdr:col>6</xdr:col>
          <xdr:colOff>542925</xdr:colOff>
          <xdr:row>284</xdr:row>
          <xdr:rowOff>228600</xdr:rowOff>
        </xdr:to>
        <xdr:sp macro="" textlink="">
          <xdr:nvSpPr>
            <xdr:cNvPr id="1095" name="Check Box 71" hidden="1">
              <a:extLst>
                <a:ext uri="{63B3BB69-23CF-44E3-9099-C40C66FF867C}">
                  <a14:compatExt spid="_x0000_s1095"/>
                </a:ext>
                <a:ext uri="{FF2B5EF4-FFF2-40B4-BE49-F238E27FC236}">
                  <a16:creationId xmlns="" xmlns:a16="http://schemas.microsoft.com/office/drawing/2014/main" id="{00000000-0008-0000-03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Their 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285</xdr:row>
          <xdr:rowOff>38100</xdr:rowOff>
        </xdr:from>
        <xdr:to>
          <xdr:col>4</xdr:col>
          <xdr:colOff>571500</xdr:colOff>
          <xdr:row>286</xdr:row>
          <xdr:rowOff>9525</xdr:rowOff>
        </xdr:to>
        <xdr:sp macro="" textlink="">
          <xdr:nvSpPr>
            <xdr:cNvPr id="1096" name="Check Box 72" hidden="1">
              <a:extLst>
                <a:ext uri="{63B3BB69-23CF-44E3-9099-C40C66FF867C}">
                  <a14:compatExt spid="_x0000_s1096"/>
                </a:ext>
                <a:ext uri="{FF2B5EF4-FFF2-40B4-BE49-F238E27FC236}">
                  <a16:creationId xmlns="" xmlns:a16="http://schemas.microsoft.com/office/drawing/2014/main" id="{00000000-0008-0000-03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87</xdr:row>
          <xdr:rowOff>47625</xdr:rowOff>
        </xdr:from>
        <xdr:to>
          <xdr:col>6</xdr:col>
          <xdr:colOff>76200</xdr:colOff>
          <xdr:row>88</xdr:row>
          <xdr:rowOff>0</xdr:rowOff>
        </xdr:to>
        <xdr:sp macro="" textlink="">
          <xdr:nvSpPr>
            <xdr:cNvPr id="1099" name="Check Box 75" hidden="1">
              <a:extLst>
                <a:ext uri="{63B3BB69-23CF-44E3-9099-C40C66FF867C}">
                  <a14:compatExt spid="_x0000_s1099"/>
                </a:ext>
                <a:ext uri="{FF2B5EF4-FFF2-40B4-BE49-F238E27FC236}">
                  <a16:creationId xmlns="" xmlns:a16="http://schemas.microsoft.com/office/drawing/2014/main" id="{00000000-0008-0000-03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66</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1.xml"/><Relationship Id="rId117" Type="http://schemas.openxmlformats.org/officeDocument/2006/relationships/ctrlProp" Target="../ctrlProps/ctrlProp112.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112" Type="http://schemas.openxmlformats.org/officeDocument/2006/relationships/ctrlProp" Target="../ctrlProps/ctrlProp107.xml"/><Relationship Id="rId133" Type="http://schemas.openxmlformats.org/officeDocument/2006/relationships/ctrlProp" Target="../ctrlProps/ctrlProp128.xml"/><Relationship Id="rId138" Type="http://schemas.openxmlformats.org/officeDocument/2006/relationships/ctrlProp" Target="../ctrlProps/ctrlProp133.xml"/><Relationship Id="rId154" Type="http://schemas.openxmlformats.org/officeDocument/2006/relationships/ctrlProp" Target="../ctrlProps/ctrlProp149.xml"/><Relationship Id="rId159" Type="http://schemas.openxmlformats.org/officeDocument/2006/relationships/ctrlProp" Target="../ctrlProps/ctrlProp154.xml"/><Relationship Id="rId175" Type="http://schemas.openxmlformats.org/officeDocument/2006/relationships/ctrlProp" Target="../ctrlProps/ctrlProp170.xml"/><Relationship Id="rId170" Type="http://schemas.openxmlformats.org/officeDocument/2006/relationships/ctrlProp" Target="../ctrlProps/ctrlProp165.xml"/><Relationship Id="rId16" Type="http://schemas.openxmlformats.org/officeDocument/2006/relationships/ctrlProp" Target="../ctrlProps/ctrlProp11.xml"/><Relationship Id="rId107" Type="http://schemas.openxmlformats.org/officeDocument/2006/relationships/ctrlProp" Target="../ctrlProps/ctrlProp102.xml"/><Relationship Id="rId11" Type="http://schemas.openxmlformats.org/officeDocument/2006/relationships/ctrlProp" Target="../ctrlProps/ctrlProp6.xml"/><Relationship Id="rId32" Type="http://schemas.openxmlformats.org/officeDocument/2006/relationships/ctrlProp" Target="../ctrlProps/ctrlProp27.xml"/><Relationship Id="rId37" Type="http://schemas.openxmlformats.org/officeDocument/2006/relationships/ctrlProp" Target="../ctrlProps/ctrlProp32.xml"/><Relationship Id="rId53" Type="http://schemas.openxmlformats.org/officeDocument/2006/relationships/ctrlProp" Target="../ctrlProps/ctrlProp48.xml"/><Relationship Id="rId58" Type="http://schemas.openxmlformats.org/officeDocument/2006/relationships/ctrlProp" Target="../ctrlProps/ctrlProp53.xml"/><Relationship Id="rId74" Type="http://schemas.openxmlformats.org/officeDocument/2006/relationships/ctrlProp" Target="../ctrlProps/ctrlProp69.xml"/><Relationship Id="rId79" Type="http://schemas.openxmlformats.org/officeDocument/2006/relationships/ctrlProp" Target="../ctrlProps/ctrlProp74.xml"/><Relationship Id="rId102" Type="http://schemas.openxmlformats.org/officeDocument/2006/relationships/ctrlProp" Target="../ctrlProps/ctrlProp97.xml"/><Relationship Id="rId123" Type="http://schemas.openxmlformats.org/officeDocument/2006/relationships/ctrlProp" Target="../ctrlProps/ctrlProp118.xml"/><Relationship Id="rId128" Type="http://schemas.openxmlformats.org/officeDocument/2006/relationships/ctrlProp" Target="../ctrlProps/ctrlProp123.xml"/><Relationship Id="rId144" Type="http://schemas.openxmlformats.org/officeDocument/2006/relationships/ctrlProp" Target="../ctrlProps/ctrlProp139.xml"/><Relationship Id="rId149" Type="http://schemas.openxmlformats.org/officeDocument/2006/relationships/ctrlProp" Target="../ctrlProps/ctrlProp144.xml"/><Relationship Id="rId5" Type="http://schemas.openxmlformats.org/officeDocument/2006/relationships/vmlDrawing" Target="../drawings/vmlDrawing1.vml"/><Relationship Id="rId90" Type="http://schemas.openxmlformats.org/officeDocument/2006/relationships/ctrlProp" Target="../ctrlProps/ctrlProp85.xml"/><Relationship Id="rId95" Type="http://schemas.openxmlformats.org/officeDocument/2006/relationships/ctrlProp" Target="../ctrlProps/ctrlProp90.xml"/><Relationship Id="rId160" Type="http://schemas.openxmlformats.org/officeDocument/2006/relationships/ctrlProp" Target="../ctrlProps/ctrlProp155.xml"/><Relationship Id="rId165" Type="http://schemas.openxmlformats.org/officeDocument/2006/relationships/ctrlProp" Target="../ctrlProps/ctrlProp160.xml"/><Relationship Id="rId181" Type="http://schemas.openxmlformats.org/officeDocument/2006/relationships/ctrlProp" Target="../ctrlProps/ctrlProp176.xml"/><Relationship Id="rId186" Type="http://schemas.openxmlformats.org/officeDocument/2006/relationships/ctrlProp" Target="../ctrlProps/ctrlProp181.xml"/><Relationship Id="rId22" Type="http://schemas.openxmlformats.org/officeDocument/2006/relationships/ctrlProp" Target="../ctrlProps/ctrlProp17.xml"/><Relationship Id="rId27" Type="http://schemas.openxmlformats.org/officeDocument/2006/relationships/ctrlProp" Target="../ctrlProps/ctrlProp22.xml"/><Relationship Id="rId43" Type="http://schemas.openxmlformats.org/officeDocument/2006/relationships/ctrlProp" Target="../ctrlProps/ctrlProp38.xml"/><Relationship Id="rId48" Type="http://schemas.openxmlformats.org/officeDocument/2006/relationships/ctrlProp" Target="../ctrlProps/ctrlProp43.xml"/><Relationship Id="rId64" Type="http://schemas.openxmlformats.org/officeDocument/2006/relationships/ctrlProp" Target="../ctrlProps/ctrlProp59.xml"/><Relationship Id="rId69" Type="http://schemas.openxmlformats.org/officeDocument/2006/relationships/ctrlProp" Target="../ctrlProps/ctrlProp64.xml"/><Relationship Id="rId113" Type="http://schemas.openxmlformats.org/officeDocument/2006/relationships/ctrlProp" Target="../ctrlProps/ctrlProp108.xml"/><Relationship Id="rId118" Type="http://schemas.openxmlformats.org/officeDocument/2006/relationships/ctrlProp" Target="../ctrlProps/ctrlProp113.xml"/><Relationship Id="rId134" Type="http://schemas.openxmlformats.org/officeDocument/2006/relationships/ctrlProp" Target="../ctrlProps/ctrlProp129.xml"/><Relationship Id="rId139" Type="http://schemas.openxmlformats.org/officeDocument/2006/relationships/ctrlProp" Target="../ctrlProps/ctrlProp134.xml"/><Relationship Id="rId80" Type="http://schemas.openxmlformats.org/officeDocument/2006/relationships/ctrlProp" Target="../ctrlProps/ctrlProp75.xml"/><Relationship Id="rId85" Type="http://schemas.openxmlformats.org/officeDocument/2006/relationships/ctrlProp" Target="../ctrlProps/ctrlProp80.xml"/><Relationship Id="rId150" Type="http://schemas.openxmlformats.org/officeDocument/2006/relationships/ctrlProp" Target="../ctrlProps/ctrlProp145.xml"/><Relationship Id="rId155" Type="http://schemas.openxmlformats.org/officeDocument/2006/relationships/ctrlProp" Target="../ctrlProps/ctrlProp150.xml"/><Relationship Id="rId171" Type="http://schemas.openxmlformats.org/officeDocument/2006/relationships/ctrlProp" Target="../ctrlProps/ctrlProp166.xml"/><Relationship Id="rId176" Type="http://schemas.openxmlformats.org/officeDocument/2006/relationships/ctrlProp" Target="../ctrlProps/ctrlProp171.xml"/><Relationship Id="rId12" Type="http://schemas.openxmlformats.org/officeDocument/2006/relationships/ctrlProp" Target="../ctrlProps/ctrlProp7.xml"/><Relationship Id="rId17" Type="http://schemas.openxmlformats.org/officeDocument/2006/relationships/ctrlProp" Target="../ctrlProps/ctrlProp12.xml"/><Relationship Id="rId33" Type="http://schemas.openxmlformats.org/officeDocument/2006/relationships/ctrlProp" Target="../ctrlProps/ctrlProp28.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08" Type="http://schemas.openxmlformats.org/officeDocument/2006/relationships/ctrlProp" Target="../ctrlProps/ctrlProp103.xml"/><Relationship Id="rId124" Type="http://schemas.openxmlformats.org/officeDocument/2006/relationships/ctrlProp" Target="../ctrlProps/ctrlProp119.xml"/><Relationship Id="rId129" Type="http://schemas.openxmlformats.org/officeDocument/2006/relationships/ctrlProp" Target="../ctrlProps/ctrlProp124.xml"/><Relationship Id="rId54" Type="http://schemas.openxmlformats.org/officeDocument/2006/relationships/ctrlProp" Target="../ctrlProps/ctrlProp49.xml"/><Relationship Id="rId70" Type="http://schemas.openxmlformats.org/officeDocument/2006/relationships/ctrlProp" Target="../ctrlProps/ctrlProp65.xml"/><Relationship Id="rId75" Type="http://schemas.openxmlformats.org/officeDocument/2006/relationships/ctrlProp" Target="../ctrlProps/ctrlProp70.xml"/><Relationship Id="rId91" Type="http://schemas.openxmlformats.org/officeDocument/2006/relationships/ctrlProp" Target="../ctrlProps/ctrlProp86.xml"/><Relationship Id="rId96" Type="http://schemas.openxmlformats.org/officeDocument/2006/relationships/ctrlProp" Target="../ctrlProps/ctrlProp91.xml"/><Relationship Id="rId140" Type="http://schemas.openxmlformats.org/officeDocument/2006/relationships/ctrlProp" Target="../ctrlProps/ctrlProp135.xml"/><Relationship Id="rId145" Type="http://schemas.openxmlformats.org/officeDocument/2006/relationships/ctrlProp" Target="../ctrlProps/ctrlProp140.xml"/><Relationship Id="rId161" Type="http://schemas.openxmlformats.org/officeDocument/2006/relationships/ctrlProp" Target="../ctrlProps/ctrlProp156.xml"/><Relationship Id="rId166" Type="http://schemas.openxmlformats.org/officeDocument/2006/relationships/ctrlProp" Target="../ctrlProps/ctrlProp161.xml"/><Relationship Id="rId182" Type="http://schemas.openxmlformats.org/officeDocument/2006/relationships/ctrlProp" Target="../ctrlProps/ctrlProp177.xml"/><Relationship Id="rId187" Type="http://schemas.openxmlformats.org/officeDocument/2006/relationships/ctrlProp" Target="../ctrlProps/ctrlProp182.xml"/><Relationship Id="rId1" Type="http://schemas.openxmlformats.org/officeDocument/2006/relationships/printerSettings" Target="../printerSettings/printerSettings4.bin"/><Relationship Id="rId6" Type="http://schemas.openxmlformats.org/officeDocument/2006/relationships/ctrlProp" Target="../ctrlProps/ctrlProp1.xml"/><Relationship Id="rId23" Type="http://schemas.openxmlformats.org/officeDocument/2006/relationships/ctrlProp" Target="../ctrlProps/ctrlProp18.xml"/><Relationship Id="rId28" Type="http://schemas.openxmlformats.org/officeDocument/2006/relationships/ctrlProp" Target="../ctrlProps/ctrlProp23.xml"/><Relationship Id="rId49" Type="http://schemas.openxmlformats.org/officeDocument/2006/relationships/ctrlProp" Target="../ctrlProps/ctrlProp44.xml"/><Relationship Id="rId114" Type="http://schemas.openxmlformats.org/officeDocument/2006/relationships/ctrlProp" Target="../ctrlProps/ctrlProp109.xml"/><Relationship Id="rId119" Type="http://schemas.openxmlformats.org/officeDocument/2006/relationships/ctrlProp" Target="../ctrlProps/ctrlProp114.xml"/><Relationship Id="rId44" Type="http://schemas.openxmlformats.org/officeDocument/2006/relationships/ctrlProp" Target="../ctrlProps/ctrlProp39.xml"/><Relationship Id="rId60" Type="http://schemas.openxmlformats.org/officeDocument/2006/relationships/ctrlProp" Target="../ctrlProps/ctrlProp55.xml"/><Relationship Id="rId65" Type="http://schemas.openxmlformats.org/officeDocument/2006/relationships/ctrlProp" Target="../ctrlProps/ctrlProp60.xml"/><Relationship Id="rId81" Type="http://schemas.openxmlformats.org/officeDocument/2006/relationships/ctrlProp" Target="../ctrlProps/ctrlProp76.xml"/><Relationship Id="rId86" Type="http://schemas.openxmlformats.org/officeDocument/2006/relationships/ctrlProp" Target="../ctrlProps/ctrlProp81.xml"/><Relationship Id="rId130" Type="http://schemas.openxmlformats.org/officeDocument/2006/relationships/ctrlProp" Target="../ctrlProps/ctrlProp125.xml"/><Relationship Id="rId135" Type="http://schemas.openxmlformats.org/officeDocument/2006/relationships/ctrlProp" Target="../ctrlProps/ctrlProp130.xml"/><Relationship Id="rId151" Type="http://schemas.openxmlformats.org/officeDocument/2006/relationships/ctrlProp" Target="../ctrlProps/ctrlProp146.xml"/><Relationship Id="rId156" Type="http://schemas.openxmlformats.org/officeDocument/2006/relationships/ctrlProp" Target="../ctrlProps/ctrlProp151.xml"/><Relationship Id="rId177" Type="http://schemas.openxmlformats.org/officeDocument/2006/relationships/ctrlProp" Target="../ctrlProps/ctrlProp172.xml"/><Relationship Id="rId172" Type="http://schemas.openxmlformats.org/officeDocument/2006/relationships/ctrlProp" Target="../ctrlProps/ctrlProp167.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109" Type="http://schemas.openxmlformats.org/officeDocument/2006/relationships/ctrlProp" Target="../ctrlProps/ctrlProp10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 Id="rId120" Type="http://schemas.openxmlformats.org/officeDocument/2006/relationships/ctrlProp" Target="../ctrlProps/ctrlProp115.xml"/><Relationship Id="rId125" Type="http://schemas.openxmlformats.org/officeDocument/2006/relationships/ctrlProp" Target="../ctrlProps/ctrlProp120.xml"/><Relationship Id="rId141" Type="http://schemas.openxmlformats.org/officeDocument/2006/relationships/ctrlProp" Target="../ctrlProps/ctrlProp136.xml"/><Relationship Id="rId146" Type="http://schemas.openxmlformats.org/officeDocument/2006/relationships/ctrlProp" Target="../ctrlProps/ctrlProp141.xml"/><Relationship Id="rId167" Type="http://schemas.openxmlformats.org/officeDocument/2006/relationships/ctrlProp" Target="../ctrlProps/ctrlProp162.xml"/><Relationship Id="rId188" Type="http://schemas.openxmlformats.org/officeDocument/2006/relationships/ctrlProp" Target="../ctrlProps/ctrlProp183.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162" Type="http://schemas.openxmlformats.org/officeDocument/2006/relationships/ctrlProp" Target="../ctrlProps/ctrlProp157.xml"/><Relationship Id="rId183" Type="http://schemas.openxmlformats.org/officeDocument/2006/relationships/ctrlProp" Target="../ctrlProps/ctrlProp178.xml"/><Relationship Id="rId2" Type="http://schemas.openxmlformats.org/officeDocument/2006/relationships/printerSettings" Target="../printerSettings/printerSettings5.bin"/><Relationship Id="rId29" Type="http://schemas.openxmlformats.org/officeDocument/2006/relationships/ctrlProp" Target="../ctrlProps/ctrlProp24.xml"/><Relationship Id="rId24" Type="http://schemas.openxmlformats.org/officeDocument/2006/relationships/ctrlProp" Target="../ctrlProps/ctrlProp19.xml"/><Relationship Id="rId40" Type="http://schemas.openxmlformats.org/officeDocument/2006/relationships/ctrlProp" Target="../ctrlProps/ctrlProp35.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110" Type="http://schemas.openxmlformats.org/officeDocument/2006/relationships/ctrlProp" Target="../ctrlProps/ctrlProp105.xml"/><Relationship Id="rId115" Type="http://schemas.openxmlformats.org/officeDocument/2006/relationships/ctrlProp" Target="../ctrlProps/ctrlProp110.xml"/><Relationship Id="rId131" Type="http://schemas.openxmlformats.org/officeDocument/2006/relationships/ctrlProp" Target="../ctrlProps/ctrlProp126.xml"/><Relationship Id="rId136" Type="http://schemas.openxmlformats.org/officeDocument/2006/relationships/ctrlProp" Target="../ctrlProps/ctrlProp131.xml"/><Relationship Id="rId157" Type="http://schemas.openxmlformats.org/officeDocument/2006/relationships/ctrlProp" Target="../ctrlProps/ctrlProp152.xml"/><Relationship Id="rId178" Type="http://schemas.openxmlformats.org/officeDocument/2006/relationships/ctrlProp" Target="../ctrlProps/ctrlProp173.xml"/><Relationship Id="rId61" Type="http://schemas.openxmlformats.org/officeDocument/2006/relationships/ctrlProp" Target="../ctrlProps/ctrlProp56.xml"/><Relationship Id="rId82" Type="http://schemas.openxmlformats.org/officeDocument/2006/relationships/ctrlProp" Target="../ctrlProps/ctrlProp77.xml"/><Relationship Id="rId152" Type="http://schemas.openxmlformats.org/officeDocument/2006/relationships/ctrlProp" Target="../ctrlProps/ctrlProp147.xml"/><Relationship Id="rId173" Type="http://schemas.openxmlformats.org/officeDocument/2006/relationships/ctrlProp" Target="../ctrlProps/ctrlProp168.xml"/><Relationship Id="rId19" Type="http://schemas.openxmlformats.org/officeDocument/2006/relationships/ctrlProp" Target="../ctrlProps/ctrlProp14.xml"/><Relationship Id="rId14" Type="http://schemas.openxmlformats.org/officeDocument/2006/relationships/ctrlProp" Target="../ctrlProps/ctrlProp9.xml"/><Relationship Id="rId30" Type="http://schemas.openxmlformats.org/officeDocument/2006/relationships/ctrlProp" Target="../ctrlProps/ctrlProp25.xml"/><Relationship Id="rId35" Type="http://schemas.openxmlformats.org/officeDocument/2006/relationships/ctrlProp" Target="../ctrlProps/ctrlProp30.xml"/><Relationship Id="rId56" Type="http://schemas.openxmlformats.org/officeDocument/2006/relationships/ctrlProp" Target="../ctrlProps/ctrlProp51.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126" Type="http://schemas.openxmlformats.org/officeDocument/2006/relationships/ctrlProp" Target="../ctrlProps/ctrlProp121.xml"/><Relationship Id="rId147" Type="http://schemas.openxmlformats.org/officeDocument/2006/relationships/ctrlProp" Target="../ctrlProps/ctrlProp142.xml"/><Relationship Id="rId168" Type="http://schemas.openxmlformats.org/officeDocument/2006/relationships/ctrlProp" Target="../ctrlProps/ctrlProp163.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98" Type="http://schemas.openxmlformats.org/officeDocument/2006/relationships/ctrlProp" Target="../ctrlProps/ctrlProp93.xml"/><Relationship Id="rId121" Type="http://schemas.openxmlformats.org/officeDocument/2006/relationships/ctrlProp" Target="../ctrlProps/ctrlProp116.xml"/><Relationship Id="rId142" Type="http://schemas.openxmlformats.org/officeDocument/2006/relationships/ctrlProp" Target="../ctrlProps/ctrlProp137.xml"/><Relationship Id="rId163" Type="http://schemas.openxmlformats.org/officeDocument/2006/relationships/ctrlProp" Target="../ctrlProps/ctrlProp158.xml"/><Relationship Id="rId184" Type="http://schemas.openxmlformats.org/officeDocument/2006/relationships/ctrlProp" Target="../ctrlProps/ctrlProp179.xml"/><Relationship Id="rId189" Type="http://schemas.openxmlformats.org/officeDocument/2006/relationships/ctrlProp" Target="../ctrlProps/ctrlProp184.xml"/><Relationship Id="rId3" Type="http://schemas.openxmlformats.org/officeDocument/2006/relationships/customProperty" Target="../customProperty2.bin"/><Relationship Id="rId25" Type="http://schemas.openxmlformats.org/officeDocument/2006/relationships/ctrlProp" Target="../ctrlProps/ctrlProp20.xml"/><Relationship Id="rId46" Type="http://schemas.openxmlformats.org/officeDocument/2006/relationships/ctrlProp" Target="../ctrlProps/ctrlProp41.xml"/><Relationship Id="rId67" Type="http://schemas.openxmlformats.org/officeDocument/2006/relationships/ctrlProp" Target="../ctrlProps/ctrlProp62.xml"/><Relationship Id="rId116" Type="http://schemas.openxmlformats.org/officeDocument/2006/relationships/ctrlProp" Target="../ctrlProps/ctrlProp111.xml"/><Relationship Id="rId137" Type="http://schemas.openxmlformats.org/officeDocument/2006/relationships/ctrlProp" Target="../ctrlProps/ctrlProp132.xml"/><Relationship Id="rId158" Type="http://schemas.openxmlformats.org/officeDocument/2006/relationships/ctrlProp" Target="../ctrlProps/ctrlProp153.xml"/><Relationship Id="rId20" Type="http://schemas.openxmlformats.org/officeDocument/2006/relationships/ctrlProp" Target="../ctrlProps/ctrlProp15.xml"/><Relationship Id="rId41" Type="http://schemas.openxmlformats.org/officeDocument/2006/relationships/ctrlProp" Target="../ctrlProps/ctrlProp36.xml"/><Relationship Id="rId62" Type="http://schemas.openxmlformats.org/officeDocument/2006/relationships/ctrlProp" Target="../ctrlProps/ctrlProp57.xml"/><Relationship Id="rId83" Type="http://schemas.openxmlformats.org/officeDocument/2006/relationships/ctrlProp" Target="../ctrlProps/ctrlProp78.xml"/><Relationship Id="rId88" Type="http://schemas.openxmlformats.org/officeDocument/2006/relationships/ctrlProp" Target="../ctrlProps/ctrlProp83.xml"/><Relationship Id="rId111" Type="http://schemas.openxmlformats.org/officeDocument/2006/relationships/ctrlProp" Target="../ctrlProps/ctrlProp106.xml"/><Relationship Id="rId132" Type="http://schemas.openxmlformats.org/officeDocument/2006/relationships/ctrlProp" Target="../ctrlProps/ctrlProp127.xml"/><Relationship Id="rId153" Type="http://schemas.openxmlformats.org/officeDocument/2006/relationships/ctrlProp" Target="../ctrlProps/ctrlProp148.xml"/><Relationship Id="rId174" Type="http://schemas.openxmlformats.org/officeDocument/2006/relationships/ctrlProp" Target="../ctrlProps/ctrlProp169.xml"/><Relationship Id="rId179" Type="http://schemas.openxmlformats.org/officeDocument/2006/relationships/ctrlProp" Target="../ctrlProps/ctrlProp174.xml"/><Relationship Id="rId190" Type="http://schemas.openxmlformats.org/officeDocument/2006/relationships/ctrlProp" Target="../ctrlProps/ctrlProp185.xml"/><Relationship Id="rId15" Type="http://schemas.openxmlformats.org/officeDocument/2006/relationships/ctrlProp" Target="../ctrlProps/ctrlProp10.xml"/><Relationship Id="rId36" Type="http://schemas.openxmlformats.org/officeDocument/2006/relationships/ctrlProp" Target="../ctrlProps/ctrlProp31.xml"/><Relationship Id="rId57" Type="http://schemas.openxmlformats.org/officeDocument/2006/relationships/ctrlProp" Target="../ctrlProps/ctrlProp52.xml"/><Relationship Id="rId106" Type="http://schemas.openxmlformats.org/officeDocument/2006/relationships/ctrlProp" Target="../ctrlProps/ctrlProp101.xml"/><Relationship Id="rId127" Type="http://schemas.openxmlformats.org/officeDocument/2006/relationships/ctrlProp" Target="../ctrlProps/ctrlProp122.xml"/><Relationship Id="rId10" Type="http://schemas.openxmlformats.org/officeDocument/2006/relationships/ctrlProp" Target="../ctrlProps/ctrlProp5.xml"/><Relationship Id="rId31" Type="http://schemas.openxmlformats.org/officeDocument/2006/relationships/ctrlProp" Target="../ctrlProps/ctrlProp26.xml"/><Relationship Id="rId52" Type="http://schemas.openxmlformats.org/officeDocument/2006/relationships/ctrlProp" Target="../ctrlProps/ctrlProp47.xml"/><Relationship Id="rId73" Type="http://schemas.openxmlformats.org/officeDocument/2006/relationships/ctrlProp" Target="../ctrlProps/ctrlProp68.xml"/><Relationship Id="rId78" Type="http://schemas.openxmlformats.org/officeDocument/2006/relationships/ctrlProp" Target="../ctrlProps/ctrlProp73.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122" Type="http://schemas.openxmlformats.org/officeDocument/2006/relationships/ctrlProp" Target="../ctrlProps/ctrlProp117.xml"/><Relationship Id="rId143" Type="http://schemas.openxmlformats.org/officeDocument/2006/relationships/ctrlProp" Target="../ctrlProps/ctrlProp138.xml"/><Relationship Id="rId148" Type="http://schemas.openxmlformats.org/officeDocument/2006/relationships/ctrlProp" Target="../ctrlProps/ctrlProp143.xml"/><Relationship Id="rId164" Type="http://schemas.openxmlformats.org/officeDocument/2006/relationships/ctrlProp" Target="../ctrlProps/ctrlProp159.xml"/><Relationship Id="rId169" Type="http://schemas.openxmlformats.org/officeDocument/2006/relationships/ctrlProp" Target="../ctrlProps/ctrlProp164.xml"/><Relationship Id="rId185" Type="http://schemas.openxmlformats.org/officeDocument/2006/relationships/ctrlProp" Target="../ctrlProps/ctrlProp180.xml"/><Relationship Id="rId4" Type="http://schemas.openxmlformats.org/officeDocument/2006/relationships/drawing" Target="../drawings/drawing2.xml"/><Relationship Id="rId9" Type="http://schemas.openxmlformats.org/officeDocument/2006/relationships/ctrlProp" Target="../ctrlProps/ctrlProp4.xml"/><Relationship Id="rId180" Type="http://schemas.openxmlformats.org/officeDocument/2006/relationships/ctrlProp" Target="../ctrlProps/ctrlProp175.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93.xml"/><Relationship Id="rId18" Type="http://schemas.openxmlformats.org/officeDocument/2006/relationships/ctrlProp" Target="../ctrlProps/ctrlProp198.xml"/><Relationship Id="rId26" Type="http://schemas.openxmlformats.org/officeDocument/2006/relationships/ctrlProp" Target="../ctrlProps/ctrlProp206.xml"/><Relationship Id="rId39" Type="http://schemas.openxmlformats.org/officeDocument/2006/relationships/ctrlProp" Target="../ctrlProps/ctrlProp219.xml"/><Relationship Id="rId3" Type="http://schemas.openxmlformats.org/officeDocument/2006/relationships/customProperty" Target="../customProperty3.bin"/><Relationship Id="rId21" Type="http://schemas.openxmlformats.org/officeDocument/2006/relationships/ctrlProp" Target="../ctrlProps/ctrlProp201.xml"/><Relationship Id="rId34" Type="http://schemas.openxmlformats.org/officeDocument/2006/relationships/ctrlProp" Target="../ctrlProps/ctrlProp214.xml"/><Relationship Id="rId42" Type="http://schemas.openxmlformats.org/officeDocument/2006/relationships/ctrlProp" Target="../ctrlProps/ctrlProp222.xml"/><Relationship Id="rId47" Type="http://schemas.openxmlformats.org/officeDocument/2006/relationships/ctrlProp" Target="../ctrlProps/ctrlProp227.xml"/><Relationship Id="rId50" Type="http://schemas.openxmlformats.org/officeDocument/2006/relationships/ctrlProp" Target="../ctrlProps/ctrlProp230.xml"/><Relationship Id="rId7" Type="http://schemas.openxmlformats.org/officeDocument/2006/relationships/ctrlProp" Target="../ctrlProps/ctrlProp187.xml"/><Relationship Id="rId12" Type="http://schemas.openxmlformats.org/officeDocument/2006/relationships/ctrlProp" Target="../ctrlProps/ctrlProp192.xml"/><Relationship Id="rId17" Type="http://schemas.openxmlformats.org/officeDocument/2006/relationships/ctrlProp" Target="../ctrlProps/ctrlProp197.xml"/><Relationship Id="rId25" Type="http://schemas.openxmlformats.org/officeDocument/2006/relationships/ctrlProp" Target="../ctrlProps/ctrlProp205.xml"/><Relationship Id="rId33" Type="http://schemas.openxmlformats.org/officeDocument/2006/relationships/ctrlProp" Target="../ctrlProps/ctrlProp213.xml"/><Relationship Id="rId38" Type="http://schemas.openxmlformats.org/officeDocument/2006/relationships/ctrlProp" Target="../ctrlProps/ctrlProp218.xml"/><Relationship Id="rId46" Type="http://schemas.openxmlformats.org/officeDocument/2006/relationships/ctrlProp" Target="../ctrlProps/ctrlProp226.xml"/><Relationship Id="rId2" Type="http://schemas.openxmlformats.org/officeDocument/2006/relationships/printerSettings" Target="../printerSettings/printerSettings7.bin"/><Relationship Id="rId16" Type="http://schemas.openxmlformats.org/officeDocument/2006/relationships/ctrlProp" Target="../ctrlProps/ctrlProp196.xml"/><Relationship Id="rId20" Type="http://schemas.openxmlformats.org/officeDocument/2006/relationships/ctrlProp" Target="../ctrlProps/ctrlProp200.xml"/><Relationship Id="rId29" Type="http://schemas.openxmlformats.org/officeDocument/2006/relationships/ctrlProp" Target="../ctrlProps/ctrlProp209.xml"/><Relationship Id="rId41" Type="http://schemas.openxmlformats.org/officeDocument/2006/relationships/ctrlProp" Target="../ctrlProps/ctrlProp221.xml"/><Relationship Id="rId1" Type="http://schemas.openxmlformats.org/officeDocument/2006/relationships/printerSettings" Target="../printerSettings/printerSettings6.bin"/><Relationship Id="rId6" Type="http://schemas.openxmlformats.org/officeDocument/2006/relationships/ctrlProp" Target="../ctrlProps/ctrlProp186.xml"/><Relationship Id="rId11" Type="http://schemas.openxmlformats.org/officeDocument/2006/relationships/ctrlProp" Target="../ctrlProps/ctrlProp191.xml"/><Relationship Id="rId24" Type="http://schemas.openxmlformats.org/officeDocument/2006/relationships/ctrlProp" Target="../ctrlProps/ctrlProp204.xml"/><Relationship Id="rId32" Type="http://schemas.openxmlformats.org/officeDocument/2006/relationships/ctrlProp" Target="../ctrlProps/ctrlProp212.xml"/><Relationship Id="rId37" Type="http://schemas.openxmlformats.org/officeDocument/2006/relationships/ctrlProp" Target="../ctrlProps/ctrlProp217.xml"/><Relationship Id="rId40" Type="http://schemas.openxmlformats.org/officeDocument/2006/relationships/ctrlProp" Target="../ctrlProps/ctrlProp220.xml"/><Relationship Id="rId45" Type="http://schemas.openxmlformats.org/officeDocument/2006/relationships/ctrlProp" Target="../ctrlProps/ctrlProp225.xml"/><Relationship Id="rId5" Type="http://schemas.openxmlformats.org/officeDocument/2006/relationships/vmlDrawing" Target="../drawings/vmlDrawing2.vml"/><Relationship Id="rId15" Type="http://schemas.openxmlformats.org/officeDocument/2006/relationships/ctrlProp" Target="../ctrlProps/ctrlProp195.xml"/><Relationship Id="rId23" Type="http://schemas.openxmlformats.org/officeDocument/2006/relationships/ctrlProp" Target="../ctrlProps/ctrlProp203.xml"/><Relationship Id="rId28" Type="http://schemas.openxmlformats.org/officeDocument/2006/relationships/ctrlProp" Target="../ctrlProps/ctrlProp208.xml"/><Relationship Id="rId36" Type="http://schemas.openxmlformats.org/officeDocument/2006/relationships/ctrlProp" Target="../ctrlProps/ctrlProp216.xml"/><Relationship Id="rId49" Type="http://schemas.openxmlformats.org/officeDocument/2006/relationships/ctrlProp" Target="../ctrlProps/ctrlProp229.xml"/><Relationship Id="rId10" Type="http://schemas.openxmlformats.org/officeDocument/2006/relationships/ctrlProp" Target="../ctrlProps/ctrlProp190.xml"/><Relationship Id="rId19" Type="http://schemas.openxmlformats.org/officeDocument/2006/relationships/ctrlProp" Target="../ctrlProps/ctrlProp199.xml"/><Relationship Id="rId31" Type="http://schemas.openxmlformats.org/officeDocument/2006/relationships/ctrlProp" Target="../ctrlProps/ctrlProp211.xml"/><Relationship Id="rId44" Type="http://schemas.openxmlformats.org/officeDocument/2006/relationships/ctrlProp" Target="../ctrlProps/ctrlProp224.xml"/><Relationship Id="rId4" Type="http://schemas.openxmlformats.org/officeDocument/2006/relationships/drawing" Target="../drawings/drawing3.xml"/><Relationship Id="rId9" Type="http://schemas.openxmlformats.org/officeDocument/2006/relationships/ctrlProp" Target="../ctrlProps/ctrlProp189.xml"/><Relationship Id="rId14" Type="http://schemas.openxmlformats.org/officeDocument/2006/relationships/ctrlProp" Target="../ctrlProps/ctrlProp194.xml"/><Relationship Id="rId22" Type="http://schemas.openxmlformats.org/officeDocument/2006/relationships/ctrlProp" Target="../ctrlProps/ctrlProp202.xml"/><Relationship Id="rId27" Type="http://schemas.openxmlformats.org/officeDocument/2006/relationships/ctrlProp" Target="../ctrlProps/ctrlProp207.xml"/><Relationship Id="rId30" Type="http://schemas.openxmlformats.org/officeDocument/2006/relationships/ctrlProp" Target="../ctrlProps/ctrlProp210.xml"/><Relationship Id="rId35" Type="http://schemas.openxmlformats.org/officeDocument/2006/relationships/ctrlProp" Target="../ctrlProps/ctrlProp215.xml"/><Relationship Id="rId43" Type="http://schemas.openxmlformats.org/officeDocument/2006/relationships/ctrlProp" Target="../ctrlProps/ctrlProp223.xml"/><Relationship Id="rId48" Type="http://schemas.openxmlformats.org/officeDocument/2006/relationships/ctrlProp" Target="../ctrlProps/ctrlProp228.xml"/><Relationship Id="rId8" Type="http://schemas.openxmlformats.org/officeDocument/2006/relationships/ctrlProp" Target="../ctrlProps/ctrlProp188.xml"/><Relationship Id="rId51" Type="http://schemas.openxmlformats.org/officeDocument/2006/relationships/ctrlProp" Target="../ctrlProps/ctrlProp231.xml"/></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tabSelected="1" workbookViewId="0"/>
  </sheetViews>
  <sheetFormatPr defaultColWidth="9.140625" defaultRowHeight="15"/>
  <cols>
    <col min="1" max="16384" width="9.140625" style="12"/>
  </cols>
  <sheetData/>
  <sheetProtection algorithmName="SHA-512" hashValue="Lh9s659y803n324PpJt5ny9zqgRtfbLx4TMdPmnD7+qHPNCE4Ti+a1zGmPf88mMgMhtMssB2DmwDxIfpOmcZ7Q==" saltValue="892v7TZnxhcY3RgYF+hexg==" spinCount="100000" sheet="1" objects="1" scenarios="1" select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J28"/>
  <sheetViews>
    <sheetView showWhiteSpace="0" zoomScale="115" zoomScaleNormal="115" zoomScaleSheetLayoutView="125" zoomScalePageLayoutView="130" workbookViewId="0">
      <selection activeCell="F5" sqref="F5:I5"/>
    </sheetView>
  </sheetViews>
  <sheetFormatPr defaultColWidth="9.140625" defaultRowHeight="15"/>
  <cols>
    <col min="1" max="16384" width="9.140625" style="12"/>
  </cols>
  <sheetData>
    <row r="2" spans="1:10" ht="24.75">
      <c r="A2" s="5" t="s">
        <v>709</v>
      </c>
    </row>
    <row r="3" spans="1:10" ht="21">
      <c r="A3" s="66" t="s">
        <v>123</v>
      </c>
    </row>
    <row r="4" spans="1:10">
      <c r="E4" s="2"/>
      <c r="F4" s="2"/>
    </row>
    <row r="5" spans="1:10">
      <c r="A5" s="64">
        <v>1</v>
      </c>
      <c r="B5" s="65" t="s">
        <v>699</v>
      </c>
      <c r="F5" s="121" t="s">
        <v>278</v>
      </c>
      <c r="G5" s="121"/>
      <c r="H5" s="121"/>
      <c r="I5" s="121"/>
    </row>
    <row r="6" spans="1:10">
      <c r="C6" s="117" t="s">
        <v>700</v>
      </c>
      <c r="D6" s="117"/>
      <c r="E6" s="117"/>
      <c r="F6" s="116"/>
      <c r="G6" s="116"/>
      <c r="H6" s="116"/>
      <c r="I6" s="116"/>
      <c r="J6" s="98"/>
    </row>
    <row r="7" spans="1:10">
      <c r="D7" s="89"/>
      <c r="E7" s="100"/>
      <c r="F7" s="100"/>
      <c r="G7" s="100"/>
      <c r="H7" s="100"/>
      <c r="I7" s="98"/>
    </row>
    <row r="8" spans="1:10">
      <c r="A8" s="64">
        <v>2</v>
      </c>
      <c r="B8" s="12" t="s">
        <v>505</v>
      </c>
      <c r="H8" s="109"/>
      <c r="I8" s="98"/>
    </row>
    <row r="10" spans="1:10">
      <c r="A10" s="64">
        <v>3</v>
      </c>
      <c r="B10" s="12" t="s">
        <v>308</v>
      </c>
    </row>
    <row r="12" spans="1:10">
      <c r="A12" s="70" t="s">
        <v>17</v>
      </c>
      <c r="B12" s="114"/>
      <c r="C12" s="114"/>
      <c r="D12" s="114"/>
      <c r="E12" s="70"/>
      <c r="F12" s="70" t="s">
        <v>279</v>
      </c>
      <c r="G12" s="115"/>
      <c r="H12" s="115"/>
      <c r="I12" s="115"/>
    </row>
    <row r="13" spans="1:10">
      <c r="A13" s="70" t="s">
        <v>114</v>
      </c>
      <c r="B13" s="119"/>
      <c r="C13" s="120"/>
      <c r="D13" s="120"/>
      <c r="E13" s="70"/>
      <c r="F13" s="70" t="s">
        <v>347</v>
      </c>
      <c r="G13" s="118"/>
      <c r="H13" s="118"/>
      <c r="I13" s="118"/>
    </row>
    <row r="14" spans="1:10">
      <c r="A14" s="102"/>
      <c r="B14" s="104"/>
      <c r="C14" s="105"/>
      <c r="D14" s="105"/>
      <c r="E14" s="106"/>
      <c r="F14" s="106"/>
      <c r="G14" s="107"/>
      <c r="H14" s="107"/>
      <c r="I14" s="107"/>
      <c r="J14" s="98"/>
    </row>
    <row r="15" spans="1:10">
      <c r="A15" s="70" t="s">
        <v>17</v>
      </c>
      <c r="B15" s="114"/>
      <c r="C15" s="114"/>
      <c r="D15" s="114"/>
      <c r="E15" s="70"/>
      <c r="F15" s="70" t="s">
        <v>279</v>
      </c>
      <c r="G15" s="115"/>
      <c r="H15" s="115"/>
      <c r="I15" s="115"/>
    </row>
    <row r="16" spans="1:10">
      <c r="A16" s="70" t="s">
        <v>114</v>
      </c>
      <c r="B16" s="119"/>
      <c r="C16" s="120"/>
      <c r="D16" s="120"/>
      <c r="E16" s="70"/>
      <c r="F16" s="70" t="s">
        <v>347</v>
      </c>
      <c r="G16" s="118"/>
      <c r="H16" s="118"/>
      <c r="I16" s="118"/>
    </row>
    <row r="17" spans="1:9">
      <c r="A17" s="102"/>
      <c r="B17" s="104"/>
      <c r="C17" s="105"/>
      <c r="D17" s="105"/>
      <c r="E17" s="106"/>
      <c r="F17" s="106"/>
      <c r="G17" s="107"/>
      <c r="H17" s="107"/>
      <c r="I17" s="107"/>
    </row>
    <row r="18" spans="1:9">
      <c r="A18" s="70" t="s">
        <v>17</v>
      </c>
      <c r="B18" s="114"/>
      <c r="C18" s="114"/>
      <c r="D18" s="114"/>
      <c r="E18" s="70"/>
      <c r="F18" s="70" t="s">
        <v>279</v>
      </c>
      <c r="G18" s="115"/>
      <c r="H18" s="115"/>
      <c r="I18" s="115"/>
    </row>
    <row r="19" spans="1:9">
      <c r="A19" s="70" t="s">
        <v>114</v>
      </c>
      <c r="B19" s="119"/>
      <c r="C19" s="120"/>
      <c r="D19" s="120"/>
      <c r="E19" s="70"/>
      <c r="F19" s="70" t="s">
        <v>347</v>
      </c>
      <c r="G19" s="118"/>
      <c r="H19" s="118"/>
      <c r="I19" s="118"/>
    </row>
    <row r="20" spans="1:9">
      <c r="A20" s="102"/>
      <c r="B20" s="104"/>
      <c r="C20" s="105"/>
      <c r="D20" s="105"/>
      <c r="E20" s="106"/>
      <c r="F20" s="106"/>
      <c r="G20" s="107"/>
      <c r="H20" s="107"/>
      <c r="I20" s="107"/>
    </row>
    <row r="21" spans="1:9">
      <c r="A21" s="70" t="s">
        <v>17</v>
      </c>
      <c r="B21" s="114"/>
      <c r="C21" s="114"/>
      <c r="D21" s="114"/>
      <c r="E21" s="70"/>
      <c r="F21" s="70" t="s">
        <v>279</v>
      </c>
      <c r="G21" s="115"/>
      <c r="H21" s="115"/>
      <c r="I21" s="115"/>
    </row>
    <row r="22" spans="1:9">
      <c r="A22" s="70" t="s">
        <v>114</v>
      </c>
      <c r="B22" s="119"/>
      <c r="C22" s="120"/>
      <c r="D22" s="120"/>
      <c r="E22" s="70"/>
      <c r="F22" s="70" t="s">
        <v>347</v>
      </c>
      <c r="G22" s="118"/>
      <c r="H22" s="118"/>
      <c r="I22" s="118"/>
    </row>
    <row r="23" spans="1:9">
      <c r="A23" s="102"/>
      <c r="B23" s="104"/>
      <c r="C23" s="105"/>
      <c r="D23" s="105"/>
      <c r="E23" s="106"/>
      <c r="F23" s="106"/>
      <c r="G23" s="107"/>
      <c r="H23" s="107"/>
      <c r="I23" s="107"/>
    </row>
    <row r="24" spans="1:9">
      <c r="A24" s="70" t="s">
        <v>17</v>
      </c>
      <c r="B24" s="114"/>
      <c r="C24" s="114"/>
      <c r="D24" s="114"/>
      <c r="E24" s="70"/>
      <c r="F24" s="70" t="s">
        <v>279</v>
      </c>
      <c r="G24" s="115"/>
      <c r="H24" s="115"/>
      <c r="I24" s="115"/>
    </row>
    <row r="25" spans="1:9">
      <c r="A25" s="70" t="s">
        <v>114</v>
      </c>
      <c r="B25" s="119"/>
      <c r="C25" s="120"/>
      <c r="D25" s="120"/>
      <c r="E25" s="70"/>
      <c r="F25" s="70" t="s">
        <v>347</v>
      </c>
      <c r="G25" s="118"/>
      <c r="H25" s="118"/>
      <c r="I25" s="118"/>
    </row>
    <row r="26" spans="1:9">
      <c r="A26" s="102"/>
      <c r="B26" s="104"/>
      <c r="C26" s="105"/>
      <c r="D26" s="105"/>
      <c r="E26" s="106"/>
      <c r="F26" s="106"/>
      <c r="G26" s="107"/>
      <c r="H26" s="107"/>
      <c r="I26" s="107"/>
    </row>
    <row r="27" spans="1:9">
      <c r="A27" s="70" t="s">
        <v>17</v>
      </c>
      <c r="B27" s="114"/>
      <c r="C27" s="114"/>
      <c r="D27" s="114"/>
      <c r="E27" s="70"/>
      <c r="F27" s="70" t="s">
        <v>279</v>
      </c>
      <c r="G27" s="115"/>
      <c r="H27" s="115"/>
      <c r="I27" s="115"/>
    </row>
    <row r="28" spans="1:9">
      <c r="A28" s="70" t="s">
        <v>114</v>
      </c>
      <c r="B28" s="119"/>
      <c r="C28" s="120"/>
      <c r="D28" s="120"/>
      <c r="F28" s="70" t="s">
        <v>347</v>
      </c>
      <c r="G28" s="118"/>
      <c r="H28" s="118"/>
      <c r="I28" s="118"/>
    </row>
  </sheetData>
  <sheetProtection algorithmName="SHA-512" hashValue="43f+swgh8uwWxgIdTm3YgyFeXReX0TaGAQw+BdKj1Ivy1nGxle1JllGi0DASf03PN3krcSKKxudnb+BXY1HcLw==" saltValue="HadG3FSUWti+ZwKTxC8bWA==" spinCount="100000" sheet="1" objects="1" scenarios="1" selectLockedCells="1"/>
  <protectedRanges>
    <protectedRange algorithmName="SHA-512" hashValue="Evh9u5HGVZTs+QDx9RvB7H0FaKn75fz4ogsZVkbkBK/lgykweksXDXlFexYyzM6kPtGupceMkK04EGhHT4SHjQ==" saltValue="JKoyGKxVVwQLg8uAt1H1Qw==" spinCount="100000" sqref="F5:I6 B12:D28 G12:I28 H8 E7:H7" name="Instruct"/>
  </protectedRanges>
  <customSheetViews>
    <customSheetView guid="{996E4948-73CF-4B0A-B2B3-669D4C654389}" showPageBreaks="1" printArea="1">
      <selection activeCell="B14" sqref="B14:D14"/>
      <pageMargins left="0.7" right="0.7" top="0.75" bottom="0.75" header="0.3" footer="0.3"/>
      <pageSetup orientation="portrait" r:id="rId1"/>
    </customSheetView>
  </customSheetViews>
  <mergeCells count="27">
    <mergeCell ref="G28:I28"/>
    <mergeCell ref="B28:D28"/>
    <mergeCell ref="F5:I5"/>
    <mergeCell ref="B13:D13"/>
    <mergeCell ref="B16:D16"/>
    <mergeCell ref="B19:D19"/>
    <mergeCell ref="B22:D22"/>
    <mergeCell ref="B25:D25"/>
    <mergeCell ref="B24:D24"/>
    <mergeCell ref="B15:D15"/>
    <mergeCell ref="B18:D18"/>
    <mergeCell ref="B21:D21"/>
    <mergeCell ref="G13:I13"/>
    <mergeCell ref="G16:I16"/>
    <mergeCell ref="G19:I19"/>
    <mergeCell ref="G22:I22"/>
    <mergeCell ref="B12:D12"/>
    <mergeCell ref="G12:I12"/>
    <mergeCell ref="F6:I6"/>
    <mergeCell ref="C6:E6"/>
    <mergeCell ref="B27:D27"/>
    <mergeCell ref="G27:I27"/>
    <mergeCell ref="G25:I25"/>
    <mergeCell ref="G24:I24"/>
    <mergeCell ref="G15:I15"/>
    <mergeCell ref="G18:I18"/>
    <mergeCell ref="G21:I21"/>
  </mergeCells>
  <conditionalFormatting sqref="H8">
    <cfRule type="containsBlanks" dxfId="103" priority="3">
      <formula>LEN(TRIM(H8))=0</formula>
    </cfRule>
  </conditionalFormatting>
  <conditionalFormatting sqref="F6:I6 B12:D13 B15:D16 B18:D19 B21:D22 B24:D25 B27:D28 G27:I28 G24:I25 G21:I22 G18:I19 G15:I16 G12:I13">
    <cfRule type="containsBlanks" dxfId="102" priority="1">
      <formula>LEN(TRIM(B6))=0</formula>
    </cfRule>
  </conditionalFormatting>
  <pageMargins left="0.7" right="0.7" top="0.75" bottom="0.75" header="0.3" footer="0.3"/>
  <pageSetup orientation="portrait" r:id="rId2"/>
  <customProperties>
    <customPr name="LastActive" r:id="rId3"/>
  </customProperties>
  <extLst>
    <ext xmlns:x14="http://schemas.microsoft.com/office/spreadsheetml/2009/9/main" uri="{78C0D931-6437-407d-A8EE-F0AAD7539E65}">
      <x14:conditionalFormattings>
        <x14:conditionalFormatting xmlns:xm="http://schemas.microsoft.com/office/excel/2006/main">
          <x14:cfRule type="expression" priority="2" id="{7EF44376-328C-4F52-B80C-25CEA0AAD085}">
            <xm:f>$F$5=Background!$D$4</xm:f>
            <x14:dxf>
              <fill>
                <patternFill>
                  <bgColor theme="0" tint="-0.14996795556505021"/>
                </patternFill>
              </fill>
              <border>
                <left style="thin">
                  <color auto="1"/>
                </left>
                <right style="thin">
                  <color auto="1"/>
                </right>
                <top style="thin">
                  <color auto="1"/>
                </top>
                <bottom style="thin">
                  <color auto="1"/>
                </bottom>
                <vertical/>
                <horizontal/>
              </border>
            </x14:dxf>
          </x14:cfRule>
          <xm:sqref>F5:I5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Background!$D$4:$D$194</xm:f>
          </x14:formula1>
          <xm:sqref>F5:I5</xm:sqref>
        </x14:dataValidation>
        <x14:dataValidation type="list" allowBlank="1" showInputMessage="1" showErrorMessage="1">
          <x14:formula1>
            <xm:f>Background!$A$11:$A$16</xm:f>
          </x14:formula1>
          <xm:sqref>H8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I141"/>
  <sheetViews>
    <sheetView zoomScale="115" zoomScaleNormal="115" zoomScaleSheetLayoutView="100" workbookViewId="0">
      <selection activeCell="E7" sqref="E7:F7"/>
    </sheetView>
  </sheetViews>
  <sheetFormatPr defaultColWidth="9.140625" defaultRowHeight="15"/>
  <cols>
    <col min="1" max="1" width="9.42578125" style="12" bestFit="1" customWidth="1"/>
    <col min="2" max="16384" width="9.140625" style="12"/>
  </cols>
  <sheetData>
    <row r="1" spans="1:9">
      <c r="A1" s="125" t="s">
        <v>704</v>
      </c>
      <c r="B1" s="125"/>
      <c r="C1" s="125"/>
      <c r="D1" s="125"/>
      <c r="E1" s="125"/>
      <c r="F1" s="125"/>
      <c r="G1" s="125"/>
      <c r="H1" s="125"/>
      <c r="I1" s="125"/>
    </row>
    <row r="2" spans="1:9">
      <c r="A2" s="125"/>
      <c r="B2" s="125"/>
      <c r="C2" s="125"/>
      <c r="D2" s="125"/>
      <c r="E2" s="125"/>
      <c r="F2" s="125"/>
      <c r="G2" s="125"/>
      <c r="H2" s="125"/>
      <c r="I2" s="125"/>
    </row>
    <row r="3" spans="1:9" ht="15" customHeight="1">
      <c r="A3" s="126" t="s">
        <v>504</v>
      </c>
      <c r="B3" s="126"/>
      <c r="C3" s="126"/>
      <c r="D3" s="126"/>
      <c r="E3" s="126"/>
      <c r="F3" s="126"/>
      <c r="G3" s="126"/>
      <c r="H3" s="126"/>
      <c r="I3" s="126"/>
    </row>
    <row r="4" spans="1:9">
      <c r="A4" s="126"/>
      <c r="B4" s="126"/>
      <c r="C4" s="126"/>
      <c r="D4" s="126"/>
      <c r="E4" s="126"/>
      <c r="F4" s="126"/>
      <c r="G4" s="126"/>
      <c r="H4" s="126"/>
      <c r="I4" s="126"/>
    </row>
    <row r="5" spans="1:9">
      <c r="A5" s="126"/>
      <c r="B5" s="126"/>
      <c r="C5" s="126"/>
      <c r="D5" s="126"/>
      <c r="E5" s="126"/>
      <c r="F5" s="126"/>
      <c r="G5" s="126"/>
      <c r="H5" s="126"/>
      <c r="I5" s="126"/>
    </row>
    <row r="6" spans="1:9">
      <c r="E6" s="127" t="s">
        <v>115</v>
      </c>
      <c r="F6" s="127"/>
      <c r="G6" s="110" t="s">
        <v>116</v>
      </c>
      <c r="H6" s="127" t="s">
        <v>117</v>
      </c>
      <c r="I6" s="127"/>
    </row>
    <row r="7" spans="1:9" ht="18" customHeight="1">
      <c r="A7" s="13" t="s">
        <v>17</v>
      </c>
      <c r="B7" s="14"/>
      <c r="C7" s="14"/>
      <c r="D7" s="14"/>
      <c r="E7" s="123"/>
      <c r="F7" s="123"/>
      <c r="G7" s="109"/>
      <c r="H7" s="123"/>
      <c r="I7" s="123"/>
    </row>
    <row r="8" spans="1:9" ht="18" customHeight="1">
      <c r="A8" s="13" t="s">
        <v>18</v>
      </c>
      <c r="B8" s="14"/>
      <c r="C8" s="14"/>
      <c r="D8" s="14"/>
      <c r="E8" s="14"/>
      <c r="F8" s="14"/>
      <c r="G8" s="14"/>
      <c r="H8" s="128"/>
      <c r="I8" s="128"/>
    </row>
    <row r="9" spans="1:9" ht="18" customHeight="1">
      <c r="A9" s="13" t="s">
        <v>19</v>
      </c>
      <c r="B9" s="14"/>
      <c r="C9" s="14"/>
      <c r="D9" s="14"/>
      <c r="E9" s="14"/>
      <c r="F9" s="14"/>
      <c r="G9" s="14"/>
      <c r="H9" s="129"/>
      <c r="I9" s="129"/>
    </row>
    <row r="10" spans="1:9" ht="18" customHeight="1">
      <c r="A10" s="13" t="s">
        <v>688</v>
      </c>
      <c r="B10" s="14"/>
      <c r="C10" s="14"/>
      <c r="D10" s="14"/>
      <c r="E10" s="14"/>
      <c r="F10" s="14"/>
      <c r="G10" s="14"/>
      <c r="H10" s="122"/>
      <c r="I10" s="122"/>
    </row>
    <row r="11" spans="1:9" ht="18" customHeight="1">
      <c r="A11" s="13" t="s">
        <v>20</v>
      </c>
      <c r="B11" s="14"/>
      <c r="C11" s="14"/>
      <c r="D11" s="14"/>
      <c r="E11" s="14"/>
      <c r="F11" s="14"/>
      <c r="G11" s="14"/>
      <c r="H11" s="130"/>
      <c r="I11" s="130"/>
    </row>
    <row r="12" spans="1:9" ht="18" customHeight="1">
      <c r="A12" s="13" t="s">
        <v>21</v>
      </c>
      <c r="B12" s="14"/>
      <c r="C12" s="14"/>
      <c r="D12" s="14"/>
      <c r="E12" s="14"/>
      <c r="F12" s="14"/>
      <c r="G12" s="14"/>
      <c r="H12" s="130"/>
      <c r="I12" s="130"/>
    </row>
    <row r="13" spans="1:9" ht="18" customHeight="1">
      <c r="A13" s="13" t="s">
        <v>22</v>
      </c>
      <c r="B13" s="14"/>
      <c r="C13" s="14"/>
      <c r="D13" s="14"/>
      <c r="E13" s="14"/>
      <c r="F13" s="14"/>
      <c r="G13" s="14"/>
      <c r="H13" s="123"/>
      <c r="I13" s="123"/>
    </row>
    <row r="14" spans="1:9" ht="18" customHeight="1"/>
    <row r="15" spans="1:9" ht="18" customHeight="1"/>
    <row r="16" spans="1:9" ht="18" customHeight="1">
      <c r="A16" s="15" t="s">
        <v>23</v>
      </c>
      <c r="B16" s="14"/>
      <c r="C16" s="14"/>
      <c r="D16" s="14"/>
      <c r="E16" s="14"/>
      <c r="F16" s="14"/>
      <c r="G16" s="14"/>
      <c r="H16" s="14"/>
      <c r="I16" s="14"/>
    </row>
    <row r="17" spans="1:9" ht="18" customHeight="1">
      <c r="A17" s="15"/>
      <c r="B17" s="14"/>
      <c r="C17" s="14"/>
      <c r="D17" s="14"/>
      <c r="E17" s="14"/>
      <c r="F17" s="14"/>
      <c r="G17" s="14"/>
      <c r="H17" s="14"/>
      <c r="I17" s="14"/>
    </row>
    <row r="18" spans="1:9" ht="18" customHeight="1">
      <c r="A18" s="15"/>
      <c r="B18" s="14"/>
      <c r="C18" s="14"/>
      <c r="D18" s="14"/>
      <c r="E18" s="124"/>
      <c r="F18" s="124"/>
      <c r="G18" s="124"/>
      <c r="H18" s="14"/>
      <c r="I18" s="14"/>
    </row>
    <row r="19" spans="1:9" ht="18" customHeight="1">
      <c r="A19" s="15"/>
      <c r="B19" s="14"/>
      <c r="C19" s="14"/>
      <c r="D19" s="14"/>
      <c r="E19" s="14"/>
      <c r="F19" s="14"/>
      <c r="G19" s="14"/>
      <c r="H19" s="14"/>
      <c r="I19" s="14"/>
    </row>
    <row r="20" spans="1:9" ht="18" customHeight="1">
      <c r="A20" s="15" t="s">
        <v>24</v>
      </c>
      <c r="B20" s="14"/>
      <c r="C20" s="14"/>
      <c r="D20" s="14"/>
      <c r="E20" s="14"/>
      <c r="F20" s="14"/>
      <c r="G20" s="14"/>
      <c r="H20" s="14"/>
      <c r="I20" s="14"/>
    </row>
    <row r="21" spans="1:9" ht="18" customHeight="1">
      <c r="A21" s="15"/>
      <c r="B21" s="14"/>
      <c r="C21" s="14"/>
      <c r="D21" s="14"/>
      <c r="E21" s="14"/>
      <c r="F21" s="14"/>
      <c r="G21" s="14"/>
      <c r="H21" s="14"/>
      <c r="I21" s="14"/>
    </row>
    <row r="22" spans="1:9" ht="18" customHeight="1">
      <c r="A22" s="15"/>
      <c r="B22" s="14"/>
      <c r="C22" s="14"/>
      <c r="D22" s="14"/>
      <c r="E22" s="14"/>
      <c r="F22" s="124"/>
      <c r="G22" s="124"/>
      <c r="H22" s="124"/>
      <c r="I22" s="14"/>
    </row>
    <row r="23" spans="1:9" ht="18" customHeight="1">
      <c r="A23" s="15"/>
      <c r="B23" s="14"/>
      <c r="C23" s="14"/>
      <c r="D23" s="14"/>
      <c r="E23" s="14"/>
      <c r="F23" s="14"/>
      <c r="G23" s="14"/>
      <c r="H23" s="14"/>
      <c r="I23" s="14"/>
    </row>
    <row r="24" spans="1:9" ht="18" customHeight="1">
      <c r="A24" s="15" t="s">
        <v>25</v>
      </c>
      <c r="B24" s="14"/>
      <c r="C24" s="14"/>
      <c r="D24" s="14"/>
      <c r="E24" s="14"/>
      <c r="F24" s="14"/>
      <c r="G24" s="14"/>
      <c r="H24" s="14"/>
      <c r="I24" s="14"/>
    </row>
    <row r="25" spans="1:9" ht="17.25" customHeight="1">
      <c r="A25" s="13"/>
      <c r="B25" s="14"/>
      <c r="C25" s="14"/>
      <c r="D25" s="14"/>
      <c r="E25" s="14"/>
      <c r="F25" s="124"/>
      <c r="G25" s="124"/>
      <c r="H25" s="124"/>
      <c r="I25" s="14"/>
    </row>
    <row r="26" spans="1:9">
      <c r="A26" s="13"/>
      <c r="B26" s="14"/>
      <c r="C26" s="14"/>
      <c r="D26" s="14"/>
      <c r="E26" s="14"/>
      <c r="F26" s="14"/>
      <c r="G26" s="14"/>
      <c r="H26" s="14"/>
      <c r="I26" s="14"/>
    </row>
    <row r="27" spans="1:9">
      <c r="A27" s="13"/>
      <c r="B27" s="14"/>
      <c r="C27" s="14"/>
      <c r="D27" s="14"/>
      <c r="E27" s="14"/>
      <c r="F27" s="14"/>
      <c r="G27" s="14"/>
      <c r="H27" s="14"/>
      <c r="I27" s="14"/>
    </row>
    <row r="28" spans="1:9">
      <c r="A28" s="125" t="s">
        <v>705</v>
      </c>
      <c r="B28" s="125"/>
      <c r="C28" s="125"/>
      <c r="D28" s="125"/>
      <c r="E28" s="125"/>
      <c r="F28" s="125"/>
      <c r="G28" s="125"/>
      <c r="H28" s="125"/>
      <c r="I28" s="125"/>
    </row>
    <row r="29" spans="1:9" ht="15" customHeight="1">
      <c r="A29" s="125"/>
      <c r="B29" s="125"/>
      <c r="C29" s="125"/>
      <c r="D29" s="125"/>
      <c r="E29" s="125"/>
      <c r="F29" s="125"/>
      <c r="G29" s="125"/>
      <c r="H29" s="125"/>
      <c r="I29" s="125"/>
    </row>
    <row r="30" spans="1:9">
      <c r="A30" s="126" t="s">
        <v>504</v>
      </c>
      <c r="B30" s="126"/>
      <c r="C30" s="126"/>
      <c r="D30" s="126"/>
      <c r="E30" s="126"/>
      <c r="F30" s="126"/>
      <c r="G30" s="126"/>
      <c r="H30" s="126"/>
      <c r="I30" s="126"/>
    </row>
    <row r="31" spans="1:9">
      <c r="A31" s="126"/>
      <c r="B31" s="126"/>
      <c r="C31" s="126"/>
      <c r="D31" s="126"/>
      <c r="E31" s="126"/>
      <c r="F31" s="126"/>
      <c r="G31" s="126"/>
      <c r="H31" s="126"/>
      <c r="I31" s="126"/>
    </row>
    <row r="32" spans="1:9">
      <c r="A32" s="126"/>
      <c r="B32" s="126"/>
      <c r="C32" s="126"/>
      <c r="D32" s="126"/>
      <c r="E32" s="126"/>
      <c r="F32" s="126"/>
      <c r="G32" s="126"/>
      <c r="H32" s="126"/>
      <c r="I32" s="126"/>
    </row>
    <row r="33" spans="1:9" ht="18" customHeight="1">
      <c r="E33" s="127" t="s">
        <v>115</v>
      </c>
      <c r="F33" s="127"/>
      <c r="G33" s="110" t="s">
        <v>116</v>
      </c>
      <c r="H33" s="127" t="s">
        <v>117</v>
      </c>
      <c r="I33" s="127"/>
    </row>
    <row r="34" spans="1:9" ht="18" customHeight="1">
      <c r="A34" s="13" t="s">
        <v>17</v>
      </c>
      <c r="B34" s="14"/>
      <c r="C34" s="14"/>
      <c r="D34" s="14"/>
      <c r="E34" s="123"/>
      <c r="F34" s="123"/>
      <c r="G34" s="109"/>
      <c r="H34" s="123"/>
      <c r="I34" s="123"/>
    </row>
    <row r="35" spans="1:9" ht="18" customHeight="1">
      <c r="A35" s="13" t="s">
        <v>18</v>
      </c>
      <c r="B35" s="14"/>
      <c r="C35" s="14"/>
      <c r="D35" s="14"/>
      <c r="E35" s="14"/>
      <c r="F35" s="14"/>
      <c r="G35" s="14"/>
      <c r="H35" s="128"/>
      <c r="I35" s="128"/>
    </row>
    <row r="36" spans="1:9" ht="18" customHeight="1">
      <c r="A36" s="13" t="s">
        <v>19</v>
      </c>
      <c r="B36" s="14"/>
      <c r="C36" s="14"/>
      <c r="D36" s="14"/>
      <c r="E36" s="14"/>
      <c r="F36" s="14"/>
      <c r="G36" s="14"/>
      <c r="H36" s="129"/>
      <c r="I36" s="129"/>
    </row>
    <row r="37" spans="1:9" ht="18" customHeight="1">
      <c r="A37" s="13" t="s">
        <v>688</v>
      </c>
      <c r="B37" s="14"/>
      <c r="C37" s="14"/>
      <c r="D37" s="14"/>
      <c r="E37" s="14"/>
      <c r="F37" s="14"/>
      <c r="G37" s="14"/>
      <c r="H37" s="122"/>
      <c r="I37" s="122"/>
    </row>
    <row r="38" spans="1:9" ht="18" customHeight="1">
      <c r="A38" s="13" t="s">
        <v>20</v>
      </c>
      <c r="B38" s="14"/>
      <c r="C38" s="14"/>
      <c r="D38" s="14"/>
      <c r="E38" s="14"/>
      <c r="F38" s="14"/>
      <c r="G38" s="14"/>
      <c r="H38" s="130"/>
      <c r="I38" s="130"/>
    </row>
    <row r="39" spans="1:9" ht="18" customHeight="1">
      <c r="A39" s="13" t="s">
        <v>21</v>
      </c>
      <c r="B39" s="14"/>
      <c r="C39" s="14"/>
      <c r="D39" s="14"/>
      <c r="E39" s="14"/>
      <c r="F39" s="14"/>
      <c r="G39" s="14"/>
      <c r="H39" s="130"/>
      <c r="I39" s="130"/>
    </row>
    <row r="40" spans="1:9" ht="18" customHeight="1">
      <c r="A40" s="13" t="s">
        <v>22</v>
      </c>
      <c r="B40" s="14"/>
      <c r="C40" s="14"/>
      <c r="D40" s="14"/>
      <c r="E40" s="14"/>
      <c r="F40" s="14"/>
      <c r="G40" s="14"/>
      <c r="H40" s="123"/>
      <c r="I40" s="123"/>
    </row>
    <row r="41" spans="1:9" ht="18" customHeight="1"/>
    <row r="42" spans="1:9" ht="18" customHeight="1"/>
    <row r="43" spans="1:9" ht="18" customHeight="1">
      <c r="A43" s="15" t="s">
        <v>23</v>
      </c>
      <c r="B43" s="14"/>
      <c r="C43" s="14"/>
      <c r="D43" s="14"/>
      <c r="E43" s="14"/>
      <c r="F43" s="14"/>
      <c r="G43" s="14"/>
      <c r="H43" s="14"/>
      <c r="I43" s="14"/>
    </row>
    <row r="44" spans="1:9" ht="18" customHeight="1">
      <c r="A44" s="15"/>
      <c r="B44" s="14"/>
      <c r="C44" s="14"/>
      <c r="D44" s="14"/>
      <c r="E44" s="14"/>
      <c r="F44" s="14"/>
      <c r="G44" s="14"/>
      <c r="H44" s="14"/>
      <c r="I44" s="14"/>
    </row>
    <row r="45" spans="1:9" ht="18" customHeight="1">
      <c r="A45" s="15"/>
      <c r="B45" s="14"/>
      <c r="C45" s="14"/>
      <c r="D45" s="14"/>
      <c r="E45" s="124"/>
      <c r="F45" s="124"/>
      <c r="G45" s="124"/>
      <c r="H45" s="14"/>
      <c r="I45" s="14"/>
    </row>
    <row r="46" spans="1:9" ht="18" customHeight="1">
      <c r="A46" s="15"/>
      <c r="B46" s="14"/>
      <c r="C46" s="14"/>
      <c r="D46" s="14"/>
      <c r="E46" s="14"/>
      <c r="F46" s="14"/>
      <c r="G46" s="14"/>
      <c r="H46" s="14"/>
      <c r="I46" s="14"/>
    </row>
    <row r="47" spans="1:9" ht="18" customHeight="1">
      <c r="A47" s="15" t="s">
        <v>24</v>
      </c>
      <c r="B47" s="14"/>
      <c r="C47" s="14"/>
      <c r="D47" s="14"/>
      <c r="E47" s="14"/>
      <c r="F47" s="14"/>
      <c r="G47" s="14"/>
      <c r="H47" s="14"/>
      <c r="I47" s="14"/>
    </row>
    <row r="48" spans="1:9" ht="18" customHeight="1">
      <c r="A48" s="15"/>
      <c r="B48" s="14"/>
      <c r="C48" s="14"/>
      <c r="D48" s="14"/>
      <c r="E48" s="14"/>
      <c r="F48" s="14"/>
      <c r="G48" s="14"/>
      <c r="H48" s="14"/>
      <c r="I48" s="14"/>
    </row>
    <row r="49" spans="1:9" ht="18" customHeight="1">
      <c r="A49" s="15"/>
      <c r="B49" s="14"/>
      <c r="C49" s="14"/>
      <c r="D49" s="14"/>
      <c r="E49" s="14"/>
      <c r="F49" s="124"/>
      <c r="G49" s="124"/>
      <c r="H49" s="124"/>
      <c r="I49" s="14"/>
    </row>
    <row r="50" spans="1:9" ht="18" customHeight="1">
      <c r="A50" s="15"/>
      <c r="B50" s="14"/>
      <c r="C50" s="14"/>
      <c r="D50" s="14"/>
      <c r="E50" s="14"/>
      <c r="F50" s="14"/>
      <c r="G50" s="14"/>
      <c r="H50" s="14"/>
      <c r="I50" s="14"/>
    </row>
    <row r="51" spans="1:9">
      <c r="A51" s="15" t="s">
        <v>25</v>
      </c>
      <c r="B51" s="14"/>
      <c r="C51" s="14"/>
      <c r="D51" s="14"/>
      <c r="E51" s="14"/>
      <c r="F51" s="14"/>
      <c r="G51" s="14"/>
      <c r="H51" s="14"/>
      <c r="I51" s="14"/>
    </row>
    <row r="52" spans="1:9" ht="18" customHeight="1">
      <c r="A52" s="13"/>
      <c r="B52" s="14"/>
      <c r="C52" s="14"/>
      <c r="D52" s="14"/>
      <c r="E52" s="14"/>
      <c r="F52" s="124"/>
      <c r="G52" s="124"/>
      <c r="H52" s="124"/>
      <c r="I52" s="14"/>
    </row>
    <row r="53" spans="1:9">
      <c r="A53" s="13"/>
      <c r="B53" s="14"/>
      <c r="C53" s="14"/>
      <c r="D53" s="14"/>
      <c r="E53" s="14"/>
      <c r="F53" s="14"/>
      <c r="G53" s="14"/>
      <c r="H53" s="14"/>
      <c r="I53" s="14"/>
    </row>
    <row r="54" spans="1:9">
      <c r="A54" s="13"/>
      <c r="B54" s="14"/>
      <c r="C54" s="14"/>
      <c r="D54" s="14"/>
      <c r="E54" s="14"/>
      <c r="F54" s="14"/>
      <c r="G54" s="14"/>
      <c r="H54" s="14"/>
      <c r="I54" s="14"/>
    </row>
    <row r="55" spans="1:9" ht="15" customHeight="1">
      <c r="A55" s="125" t="s">
        <v>706</v>
      </c>
      <c r="B55" s="125"/>
      <c r="C55" s="125"/>
      <c r="D55" s="125"/>
      <c r="E55" s="125"/>
      <c r="F55" s="125"/>
      <c r="G55" s="125"/>
      <c r="H55" s="125"/>
      <c r="I55" s="125"/>
    </row>
    <row r="56" spans="1:9">
      <c r="A56" s="125"/>
      <c r="B56" s="125"/>
      <c r="C56" s="125"/>
      <c r="D56" s="125"/>
      <c r="E56" s="125"/>
      <c r="F56" s="125"/>
      <c r="G56" s="125"/>
      <c r="H56" s="125"/>
      <c r="I56" s="125"/>
    </row>
    <row r="57" spans="1:9">
      <c r="A57" s="126" t="s">
        <v>504</v>
      </c>
      <c r="B57" s="126"/>
      <c r="C57" s="126"/>
      <c r="D57" s="126"/>
      <c r="E57" s="126"/>
      <c r="F57" s="126"/>
      <c r="G57" s="126"/>
      <c r="H57" s="126"/>
      <c r="I57" s="126"/>
    </row>
    <row r="58" spans="1:9">
      <c r="A58" s="126"/>
      <c r="B58" s="126"/>
      <c r="C58" s="126"/>
      <c r="D58" s="126"/>
      <c r="E58" s="126"/>
      <c r="F58" s="126"/>
      <c r="G58" s="126"/>
      <c r="H58" s="126"/>
      <c r="I58" s="126"/>
    </row>
    <row r="59" spans="1:9" ht="18" customHeight="1">
      <c r="A59" s="126"/>
      <c r="B59" s="126"/>
      <c r="C59" s="126"/>
      <c r="D59" s="126"/>
      <c r="E59" s="126"/>
      <c r="F59" s="126"/>
      <c r="G59" s="126"/>
      <c r="H59" s="126"/>
      <c r="I59" s="126"/>
    </row>
    <row r="60" spans="1:9" ht="18" customHeight="1">
      <c r="E60" s="127" t="s">
        <v>115</v>
      </c>
      <c r="F60" s="127"/>
      <c r="G60" s="110" t="s">
        <v>116</v>
      </c>
      <c r="H60" s="127" t="s">
        <v>117</v>
      </c>
      <c r="I60" s="127"/>
    </row>
    <row r="61" spans="1:9" ht="18" customHeight="1">
      <c r="A61" s="13" t="s">
        <v>17</v>
      </c>
      <c r="B61" s="14"/>
      <c r="C61" s="14"/>
      <c r="D61" s="14"/>
      <c r="E61" s="123"/>
      <c r="F61" s="123"/>
      <c r="G61" s="109"/>
      <c r="H61" s="123"/>
      <c r="I61" s="123"/>
    </row>
    <row r="62" spans="1:9" ht="18" customHeight="1">
      <c r="A62" s="13" t="s">
        <v>18</v>
      </c>
      <c r="B62" s="14"/>
      <c r="C62" s="14"/>
      <c r="D62" s="14"/>
      <c r="E62" s="14"/>
      <c r="F62" s="14"/>
      <c r="G62" s="14"/>
      <c r="H62" s="128"/>
      <c r="I62" s="128"/>
    </row>
    <row r="63" spans="1:9" ht="18" customHeight="1">
      <c r="A63" s="13" t="s">
        <v>19</v>
      </c>
      <c r="B63" s="14"/>
      <c r="C63" s="14"/>
      <c r="D63" s="14"/>
      <c r="E63" s="14"/>
      <c r="F63" s="14"/>
      <c r="G63" s="14"/>
      <c r="H63" s="129"/>
      <c r="I63" s="129"/>
    </row>
    <row r="64" spans="1:9" ht="18" customHeight="1">
      <c r="A64" s="13" t="s">
        <v>688</v>
      </c>
      <c r="B64" s="14"/>
      <c r="C64" s="14"/>
      <c r="D64" s="14"/>
      <c r="E64" s="14"/>
      <c r="F64" s="14"/>
      <c r="G64" s="14"/>
      <c r="H64" s="122"/>
      <c r="I64" s="122"/>
    </row>
    <row r="65" spans="1:9" ht="18" customHeight="1">
      <c r="A65" s="13" t="s">
        <v>20</v>
      </c>
      <c r="B65" s="14"/>
      <c r="C65" s="14"/>
      <c r="D65" s="14"/>
      <c r="E65" s="14"/>
      <c r="F65" s="14"/>
      <c r="G65" s="14"/>
      <c r="H65" s="130"/>
      <c r="I65" s="130"/>
    </row>
    <row r="66" spans="1:9" ht="18" customHeight="1">
      <c r="A66" s="13" t="s">
        <v>21</v>
      </c>
      <c r="B66" s="14"/>
      <c r="C66" s="14"/>
      <c r="D66" s="14"/>
      <c r="E66" s="14"/>
      <c r="F66" s="14"/>
      <c r="G66" s="14"/>
      <c r="H66" s="130"/>
      <c r="I66" s="130"/>
    </row>
    <row r="67" spans="1:9" ht="18" customHeight="1">
      <c r="A67" s="13" t="s">
        <v>22</v>
      </c>
      <c r="B67" s="14"/>
      <c r="C67" s="14"/>
      <c r="D67" s="14"/>
      <c r="E67" s="14"/>
      <c r="F67" s="14"/>
      <c r="G67" s="14"/>
      <c r="H67" s="123"/>
      <c r="I67" s="123"/>
    </row>
    <row r="68" spans="1:9" ht="18" customHeight="1"/>
    <row r="69" spans="1:9" ht="18" customHeight="1"/>
    <row r="70" spans="1:9" ht="18" customHeight="1">
      <c r="A70" s="15" t="s">
        <v>23</v>
      </c>
      <c r="B70" s="14"/>
      <c r="C70" s="14"/>
      <c r="D70" s="14"/>
      <c r="E70" s="14"/>
      <c r="F70" s="14"/>
      <c r="G70" s="14"/>
      <c r="H70" s="14"/>
      <c r="I70" s="14"/>
    </row>
    <row r="71" spans="1:9" ht="18" customHeight="1">
      <c r="A71" s="15"/>
      <c r="B71" s="14"/>
      <c r="C71" s="14"/>
      <c r="D71" s="14"/>
      <c r="E71" s="14"/>
      <c r="F71" s="14"/>
      <c r="G71" s="14"/>
      <c r="H71" s="14"/>
      <c r="I71" s="14"/>
    </row>
    <row r="72" spans="1:9" ht="18" customHeight="1">
      <c r="A72" s="15"/>
      <c r="B72" s="14"/>
      <c r="C72" s="14"/>
      <c r="D72" s="14"/>
      <c r="E72" s="124"/>
      <c r="F72" s="124"/>
      <c r="G72" s="124"/>
      <c r="H72" s="14"/>
      <c r="I72" s="14"/>
    </row>
    <row r="73" spans="1:9" ht="18" customHeight="1">
      <c r="A73" s="15"/>
      <c r="B73" s="14"/>
      <c r="C73" s="14"/>
      <c r="D73" s="14"/>
      <c r="E73" s="14"/>
      <c r="F73" s="14"/>
      <c r="G73" s="14"/>
      <c r="H73" s="14"/>
      <c r="I73" s="14"/>
    </row>
    <row r="74" spans="1:9" ht="18" customHeight="1">
      <c r="A74" s="15" t="s">
        <v>24</v>
      </c>
      <c r="B74" s="14"/>
      <c r="C74" s="14"/>
      <c r="D74" s="14"/>
      <c r="E74" s="14"/>
      <c r="F74" s="14"/>
      <c r="G74" s="14"/>
      <c r="H74" s="14"/>
      <c r="I74" s="14"/>
    </row>
    <row r="75" spans="1:9" ht="18" customHeight="1">
      <c r="A75" s="15"/>
      <c r="B75" s="14"/>
      <c r="C75" s="14"/>
      <c r="D75" s="14"/>
      <c r="E75" s="14"/>
      <c r="F75" s="14"/>
      <c r="G75" s="14"/>
      <c r="H75" s="14"/>
      <c r="I75" s="14"/>
    </row>
    <row r="76" spans="1:9" ht="18" customHeight="1">
      <c r="A76" s="15"/>
      <c r="B76" s="14"/>
      <c r="C76" s="14"/>
      <c r="D76" s="14"/>
      <c r="E76" s="14"/>
      <c r="F76" s="124"/>
      <c r="G76" s="124"/>
      <c r="H76" s="124"/>
      <c r="I76" s="14"/>
    </row>
    <row r="77" spans="1:9">
      <c r="A77" s="15"/>
      <c r="B77" s="14"/>
      <c r="C77" s="14"/>
      <c r="D77" s="14"/>
      <c r="E77" s="14"/>
      <c r="F77" s="14"/>
      <c r="G77" s="14"/>
      <c r="H77" s="14"/>
      <c r="I77" s="14"/>
    </row>
    <row r="78" spans="1:9">
      <c r="A78" s="15" t="s">
        <v>25</v>
      </c>
      <c r="B78" s="14"/>
      <c r="C78" s="14"/>
      <c r="D78" s="14"/>
      <c r="E78" s="14"/>
      <c r="F78" s="14"/>
      <c r="G78" s="14"/>
      <c r="H78" s="14"/>
      <c r="I78" s="14"/>
    </row>
    <row r="79" spans="1:9" ht="18" customHeight="1">
      <c r="A79" s="13"/>
      <c r="B79" s="14"/>
      <c r="C79" s="14"/>
      <c r="D79" s="14"/>
      <c r="E79" s="14"/>
      <c r="F79" s="124"/>
      <c r="G79" s="124"/>
      <c r="H79" s="124"/>
      <c r="I79" s="14"/>
    </row>
    <row r="80" spans="1:9">
      <c r="A80" s="13"/>
      <c r="B80" s="14"/>
      <c r="C80" s="14"/>
      <c r="D80" s="14"/>
      <c r="E80" s="14"/>
      <c r="F80" s="14"/>
      <c r="G80" s="14"/>
      <c r="H80" s="14"/>
      <c r="I80" s="14"/>
    </row>
    <row r="81" spans="1:9">
      <c r="A81" s="13"/>
      <c r="B81" s="14"/>
      <c r="C81" s="14"/>
      <c r="D81" s="14"/>
      <c r="E81" s="14"/>
      <c r="F81" s="14"/>
      <c r="G81" s="14"/>
      <c r="H81" s="14"/>
      <c r="I81" s="14"/>
    </row>
    <row r="82" spans="1:9">
      <c r="A82" s="125" t="s">
        <v>707</v>
      </c>
      <c r="B82" s="125"/>
      <c r="C82" s="125"/>
      <c r="D82" s="125"/>
      <c r="E82" s="125"/>
      <c r="F82" s="125"/>
      <c r="G82" s="125"/>
      <c r="H82" s="125"/>
      <c r="I82" s="125"/>
    </row>
    <row r="83" spans="1:9">
      <c r="A83" s="125"/>
      <c r="B83" s="125"/>
      <c r="C83" s="125"/>
      <c r="D83" s="125"/>
      <c r="E83" s="125"/>
      <c r="F83" s="125"/>
      <c r="G83" s="125"/>
      <c r="H83" s="125"/>
      <c r="I83" s="125"/>
    </row>
    <row r="84" spans="1:9">
      <c r="A84" s="126" t="s">
        <v>504</v>
      </c>
      <c r="B84" s="126"/>
      <c r="C84" s="126"/>
      <c r="D84" s="126"/>
      <c r="E84" s="126"/>
      <c r="F84" s="126"/>
      <c r="G84" s="126"/>
      <c r="H84" s="126"/>
      <c r="I84" s="126"/>
    </row>
    <row r="85" spans="1:9" ht="18" customHeight="1">
      <c r="A85" s="126"/>
      <c r="B85" s="126"/>
      <c r="C85" s="126"/>
      <c r="D85" s="126"/>
      <c r="E85" s="126"/>
      <c r="F85" s="126"/>
      <c r="G85" s="126"/>
      <c r="H85" s="126"/>
      <c r="I85" s="126"/>
    </row>
    <row r="86" spans="1:9" ht="18" customHeight="1">
      <c r="A86" s="126"/>
      <c r="B86" s="126"/>
      <c r="C86" s="126"/>
      <c r="D86" s="126"/>
      <c r="E86" s="126"/>
      <c r="F86" s="126"/>
      <c r="G86" s="126"/>
      <c r="H86" s="126"/>
      <c r="I86" s="126"/>
    </row>
    <row r="87" spans="1:9" ht="18" customHeight="1">
      <c r="E87" s="127" t="s">
        <v>115</v>
      </c>
      <c r="F87" s="127"/>
      <c r="G87" s="110" t="s">
        <v>116</v>
      </c>
      <c r="H87" s="127" t="s">
        <v>117</v>
      </c>
      <c r="I87" s="127"/>
    </row>
    <row r="88" spans="1:9" ht="18" customHeight="1">
      <c r="A88" s="13" t="s">
        <v>17</v>
      </c>
      <c r="B88" s="14"/>
      <c r="C88" s="14"/>
      <c r="D88" s="14"/>
      <c r="E88" s="123"/>
      <c r="F88" s="123"/>
      <c r="G88" s="109"/>
      <c r="H88" s="123"/>
      <c r="I88" s="123"/>
    </row>
    <row r="89" spans="1:9" ht="18" customHeight="1">
      <c r="A89" s="13" t="s">
        <v>18</v>
      </c>
      <c r="B89" s="14"/>
      <c r="C89" s="14"/>
      <c r="D89" s="14"/>
      <c r="E89" s="14"/>
      <c r="F89" s="14"/>
      <c r="G89" s="14"/>
      <c r="H89" s="128"/>
      <c r="I89" s="128"/>
    </row>
    <row r="90" spans="1:9" ht="18" customHeight="1">
      <c r="A90" s="13" t="s">
        <v>19</v>
      </c>
      <c r="B90" s="14"/>
      <c r="C90" s="14"/>
      <c r="D90" s="14"/>
      <c r="E90" s="14"/>
      <c r="F90" s="14"/>
      <c r="G90" s="14"/>
      <c r="H90" s="129"/>
      <c r="I90" s="129"/>
    </row>
    <row r="91" spans="1:9" ht="18" customHeight="1">
      <c r="A91" s="13" t="s">
        <v>688</v>
      </c>
      <c r="B91" s="14"/>
      <c r="C91" s="14"/>
      <c r="D91" s="14"/>
      <c r="E91" s="14"/>
      <c r="F91" s="14"/>
      <c r="G91" s="14"/>
      <c r="H91" s="122"/>
      <c r="I91" s="122"/>
    </row>
    <row r="92" spans="1:9" ht="18" customHeight="1">
      <c r="A92" s="13" t="s">
        <v>20</v>
      </c>
      <c r="B92" s="14"/>
      <c r="C92" s="14"/>
      <c r="D92" s="14"/>
      <c r="E92" s="14"/>
      <c r="F92" s="14"/>
      <c r="G92" s="14"/>
      <c r="H92" s="130"/>
      <c r="I92" s="130"/>
    </row>
    <row r="93" spans="1:9" ht="18" customHeight="1">
      <c r="A93" s="13" t="s">
        <v>21</v>
      </c>
      <c r="B93" s="14"/>
      <c r="C93" s="14"/>
      <c r="D93" s="14"/>
      <c r="E93" s="14"/>
      <c r="F93" s="14"/>
      <c r="G93" s="14"/>
      <c r="H93" s="130"/>
      <c r="I93" s="130"/>
    </row>
    <row r="94" spans="1:9" ht="18" customHeight="1">
      <c r="A94" s="13" t="s">
        <v>22</v>
      </c>
      <c r="B94" s="14"/>
      <c r="C94" s="14"/>
      <c r="D94" s="14"/>
      <c r="E94" s="14"/>
      <c r="F94" s="14"/>
      <c r="G94" s="14"/>
      <c r="H94" s="123"/>
      <c r="I94" s="123"/>
    </row>
    <row r="95" spans="1:9" ht="18" customHeight="1"/>
    <row r="96" spans="1:9" ht="18" customHeight="1"/>
    <row r="97" spans="1:9" ht="18" customHeight="1">
      <c r="A97" s="15" t="s">
        <v>23</v>
      </c>
      <c r="B97" s="14"/>
      <c r="C97" s="14"/>
      <c r="D97" s="14"/>
      <c r="E97" s="14"/>
      <c r="F97" s="14"/>
      <c r="G97" s="14"/>
      <c r="H97" s="14"/>
      <c r="I97" s="14"/>
    </row>
    <row r="98" spans="1:9" ht="18" customHeight="1">
      <c r="A98" s="15"/>
      <c r="B98" s="14"/>
      <c r="C98" s="14"/>
      <c r="D98" s="14"/>
      <c r="E98" s="14"/>
      <c r="F98" s="14"/>
      <c r="G98" s="14"/>
      <c r="H98" s="14"/>
      <c r="I98" s="14"/>
    </row>
    <row r="99" spans="1:9" ht="18" customHeight="1">
      <c r="A99" s="15"/>
      <c r="B99" s="14"/>
      <c r="C99" s="14"/>
      <c r="D99" s="14"/>
      <c r="E99" s="124"/>
      <c r="F99" s="124"/>
      <c r="G99" s="124"/>
      <c r="H99" s="14"/>
      <c r="I99" s="14"/>
    </row>
    <row r="100" spans="1:9" ht="18" customHeight="1">
      <c r="A100" s="15"/>
      <c r="B100" s="14"/>
      <c r="C100" s="14"/>
      <c r="D100" s="14"/>
      <c r="E100" s="14"/>
      <c r="F100" s="14"/>
      <c r="G100" s="14"/>
      <c r="H100" s="14"/>
      <c r="I100" s="14"/>
    </row>
    <row r="101" spans="1:9" ht="18" customHeight="1">
      <c r="A101" s="15" t="s">
        <v>24</v>
      </c>
      <c r="B101" s="14"/>
      <c r="C101" s="14"/>
      <c r="D101" s="14"/>
      <c r="E101" s="14"/>
      <c r="F101" s="14"/>
      <c r="G101" s="14"/>
      <c r="H101" s="14"/>
      <c r="I101" s="14"/>
    </row>
    <row r="102" spans="1:9" ht="18" customHeight="1">
      <c r="A102" s="15"/>
      <c r="B102" s="14"/>
      <c r="C102" s="14"/>
      <c r="D102" s="14"/>
      <c r="E102" s="14"/>
      <c r="F102" s="14"/>
      <c r="G102" s="14"/>
      <c r="H102" s="14"/>
      <c r="I102" s="14"/>
    </row>
    <row r="103" spans="1:9" ht="18" customHeight="1">
      <c r="A103" s="15"/>
      <c r="B103" s="14"/>
      <c r="C103" s="14"/>
      <c r="D103" s="14"/>
      <c r="E103" s="14"/>
      <c r="F103" s="124"/>
      <c r="G103" s="124"/>
      <c r="H103" s="124"/>
      <c r="I103" s="14"/>
    </row>
    <row r="104" spans="1:9">
      <c r="A104" s="15"/>
      <c r="B104" s="14"/>
      <c r="C104" s="14"/>
      <c r="D104" s="14"/>
      <c r="E104" s="14"/>
      <c r="F104" s="14"/>
      <c r="G104" s="14"/>
      <c r="H104" s="14"/>
      <c r="I104" s="14"/>
    </row>
    <row r="105" spans="1:9">
      <c r="A105" s="15" t="s">
        <v>25</v>
      </c>
      <c r="B105" s="14"/>
      <c r="C105" s="14"/>
      <c r="D105" s="14"/>
      <c r="E105" s="14"/>
      <c r="F105" s="14"/>
      <c r="G105" s="14"/>
      <c r="H105" s="14"/>
      <c r="I105" s="14"/>
    </row>
    <row r="106" spans="1:9" ht="18" customHeight="1">
      <c r="A106" s="13"/>
      <c r="B106" s="14"/>
      <c r="C106" s="14"/>
      <c r="D106" s="14"/>
      <c r="E106" s="14"/>
      <c r="F106" s="124"/>
      <c r="G106" s="124"/>
      <c r="H106" s="124"/>
      <c r="I106" s="14"/>
    </row>
    <row r="107" spans="1:9">
      <c r="A107" s="13"/>
      <c r="B107" s="14"/>
      <c r="C107" s="14"/>
      <c r="D107" s="14"/>
      <c r="E107" s="14"/>
      <c r="F107" s="14"/>
      <c r="G107" s="14"/>
      <c r="H107" s="14"/>
      <c r="I107" s="14"/>
    </row>
    <row r="108" spans="1:9">
      <c r="A108" s="13"/>
      <c r="B108" s="14"/>
      <c r="C108" s="14"/>
      <c r="D108" s="14"/>
      <c r="E108" s="14"/>
      <c r="F108" s="14"/>
      <c r="G108" s="14"/>
      <c r="H108" s="14"/>
      <c r="I108" s="14"/>
    </row>
    <row r="109" spans="1:9">
      <c r="A109" s="125" t="s">
        <v>708</v>
      </c>
      <c r="B109" s="125"/>
      <c r="C109" s="125"/>
      <c r="D109" s="125"/>
      <c r="E109" s="125"/>
      <c r="F109" s="125"/>
      <c r="G109" s="125"/>
      <c r="H109" s="125"/>
      <c r="I109" s="125"/>
    </row>
    <row r="110" spans="1:9">
      <c r="A110" s="125"/>
      <c r="B110" s="125"/>
      <c r="C110" s="125"/>
      <c r="D110" s="125"/>
      <c r="E110" s="125"/>
      <c r="F110" s="125"/>
      <c r="G110" s="125"/>
      <c r="H110" s="125"/>
      <c r="I110" s="125"/>
    </row>
    <row r="111" spans="1:9" ht="18" customHeight="1">
      <c r="A111" s="126" t="s">
        <v>504</v>
      </c>
      <c r="B111" s="126"/>
      <c r="C111" s="126"/>
      <c r="D111" s="126"/>
      <c r="E111" s="126"/>
      <c r="F111" s="126"/>
      <c r="G111" s="126"/>
      <c r="H111" s="126"/>
      <c r="I111" s="126"/>
    </row>
    <row r="112" spans="1:9" ht="18" customHeight="1">
      <c r="A112" s="126"/>
      <c r="B112" s="126"/>
      <c r="C112" s="126"/>
      <c r="D112" s="126"/>
      <c r="E112" s="126"/>
      <c r="F112" s="126"/>
      <c r="G112" s="126"/>
      <c r="H112" s="126"/>
      <c r="I112" s="126"/>
    </row>
    <row r="113" spans="1:9" ht="18" customHeight="1">
      <c r="A113" s="126"/>
      <c r="B113" s="126"/>
      <c r="C113" s="126"/>
      <c r="D113" s="126"/>
      <c r="E113" s="126"/>
      <c r="F113" s="126"/>
      <c r="G113" s="126"/>
      <c r="H113" s="126"/>
      <c r="I113" s="126"/>
    </row>
    <row r="114" spans="1:9" ht="18" customHeight="1">
      <c r="E114" s="127" t="s">
        <v>115</v>
      </c>
      <c r="F114" s="127"/>
      <c r="G114" s="110" t="s">
        <v>116</v>
      </c>
      <c r="H114" s="127" t="s">
        <v>117</v>
      </c>
      <c r="I114" s="127"/>
    </row>
    <row r="115" spans="1:9" ht="18" customHeight="1">
      <c r="A115" s="13" t="s">
        <v>17</v>
      </c>
      <c r="B115" s="14"/>
      <c r="C115" s="14"/>
      <c r="D115" s="14"/>
      <c r="E115" s="123"/>
      <c r="F115" s="123"/>
      <c r="G115" s="109"/>
      <c r="H115" s="123"/>
      <c r="I115" s="123"/>
    </row>
    <row r="116" spans="1:9" ht="18" customHeight="1">
      <c r="A116" s="13" t="s">
        <v>18</v>
      </c>
      <c r="B116" s="14"/>
      <c r="C116" s="14"/>
      <c r="D116" s="14"/>
      <c r="E116" s="14"/>
      <c r="F116" s="14"/>
      <c r="G116" s="14"/>
      <c r="H116" s="128"/>
      <c r="I116" s="128"/>
    </row>
    <row r="117" spans="1:9" ht="18" customHeight="1">
      <c r="A117" s="13" t="s">
        <v>19</v>
      </c>
      <c r="B117" s="14"/>
      <c r="C117" s="14"/>
      <c r="D117" s="14"/>
      <c r="E117" s="14"/>
      <c r="F117" s="14"/>
      <c r="G117" s="14"/>
      <c r="H117" s="129"/>
      <c r="I117" s="129"/>
    </row>
    <row r="118" spans="1:9" ht="18" customHeight="1">
      <c r="A118" s="13" t="s">
        <v>688</v>
      </c>
      <c r="B118" s="14"/>
      <c r="C118" s="14"/>
      <c r="D118" s="14"/>
      <c r="E118" s="14"/>
      <c r="F118" s="14"/>
      <c r="G118" s="14"/>
      <c r="H118" s="122"/>
      <c r="I118" s="122"/>
    </row>
    <row r="119" spans="1:9" ht="18" customHeight="1">
      <c r="A119" s="13" t="s">
        <v>20</v>
      </c>
      <c r="B119" s="14"/>
      <c r="C119" s="14"/>
      <c r="D119" s="14"/>
      <c r="E119" s="14"/>
      <c r="F119" s="14"/>
      <c r="G119" s="14"/>
      <c r="H119" s="130"/>
      <c r="I119" s="130"/>
    </row>
    <row r="120" spans="1:9" ht="18" customHeight="1">
      <c r="A120" s="13" t="s">
        <v>21</v>
      </c>
      <c r="B120" s="14"/>
      <c r="C120" s="14"/>
      <c r="D120" s="14"/>
      <c r="E120" s="14"/>
      <c r="F120" s="14"/>
      <c r="G120" s="14"/>
      <c r="H120" s="130"/>
      <c r="I120" s="130"/>
    </row>
    <row r="121" spans="1:9" ht="18" customHeight="1">
      <c r="A121" s="13" t="s">
        <v>22</v>
      </c>
      <c r="B121" s="14"/>
      <c r="C121" s="14"/>
      <c r="D121" s="14"/>
      <c r="E121" s="14"/>
      <c r="F121" s="14"/>
      <c r="G121" s="14"/>
      <c r="H121" s="123"/>
      <c r="I121" s="123"/>
    </row>
    <row r="122" spans="1:9" ht="18" customHeight="1"/>
    <row r="123" spans="1:9" ht="18" customHeight="1"/>
    <row r="124" spans="1:9" ht="18" customHeight="1">
      <c r="A124" s="15" t="s">
        <v>23</v>
      </c>
      <c r="B124" s="14"/>
      <c r="C124" s="14"/>
      <c r="D124" s="14"/>
      <c r="E124" s="14"/>
      <c r="F124" s="14"/>
      <c r="G124" s="14"/>
      <c r="H124" s="14"/>
      <c r="I124" s="14"/>
    </row>
    <row r="125" spans="1:9" ht="18" customHeight="1">
      <c r="A125" s="15"/>
      <c r="B125" s="14"/>
      <c r="C125" s="14"/>
      <c r="D125" s="14"/>
      <c r="E125" s="14"/>
      <c r="F125" s="14"/>
      <c r="G125" s="14"/>
      <c r="H125" s="14"/>
      <c r="I125" s="14"/>
    </row>
    <row r="126" spans="1:9" ht="18" customHeight="1">
      <c r="A126" s="15"/>
      <c r="B126" s="14"/>
      <c r="C126" s="14"/>
      <c r="D126" s="14"/>
      <c r="E126" s="124"/>
      <c r="F126" s="124"/>
      <c r="G126" s="124"/>
      <c r="H126" s="14"/>
      <c r="I126" s="14"/>
    </row>
    <row r="127" spans="1:9" ht="18" customHeight="1">
      <c r="A127" s="15"/>
      <c r="B127" s="14"/>
      <c r="C127" s="14"/>
      <c r="D127" s="14"/>
      <c r="E127" s="14"/>
      <c r="F127" s="14"/>
      <c r="G127" s="14"/>
      <c r="H127" s="14"/>
      <c r="I127" s="14"/>
    </row>
    <row r="128" spans="1:9" ht="18" customHeight="1">
      <c r="A128" s="15" t="s">
        <v>24</v>
      </c>
      <c r="B128" s="14"/>
      <c r="C128" s="14"/>
      <c r="D128" s="14"/>
      <c r="E128" s="14"/>
      <c r="F128" s="14"/>
      <c r="G128" s="14"/>
      <c r="H128" s="14"/>
      <c r="I128" s="14"/>
    </row>
    <row r="129" spans="1:9">
      <c r="A129" s="15"/>
      <c r="B129" s="14"/>
      <c r="C129" s="14"/>
      <c r="D129" s="14"/>
      <c r="E129" s="14"/>
      <c r="F129" s="14"/>
      <c r="G129" s="14"/>
      <c r="H129" s="14"/>
      <c r="I129" s="14"/>
    </row>
    <row r="130" spans="1:9" ht="18" customHeight="1">
      <c r="A130" s="15"/>
      <c r="B130" s="14"/>
      <c r="C130" s="14"/>
      <c r="D130" s="14"/>
      <c r="E130" s="14"/>
      <c r="F130" s="124"/>
      <c r="G130" s="124"/>
      <c r="H130" s="124"/>
      <c r="I130" s="14"/>
    </row>
    <row r="131" spans="1:9">
      <c r="A131" s="15"/>
      <c r="B131" s="14"/>
      <c r="C131" s="14"/>
      <c r="D131" s="14"/>
      <c r="E131" s="14"/>
      <c r="F131" s="14"/>
      <c r="G131" s="14"/>
      <c r="H131" s="14"/>
      <c r="I131" s="14"/>
    </row>
    <row r="132" spans="1:9">
      <c r="A132" s="15" t="s">
        <v>25</v>
      </c>
      <c r="B132" s="14"/>
      <c r="C132" s="14"/>
      <c r="D132" s="14"/>
      <c r="E132" s="14"/>
      <c r="F132" s="14"/>
      <c r="G132" s="14"/>
      <c r="H132" s="14"/>
      <c r="I132" s="14"/>
    </row>
    <row r="133" spans="1:9" ht="18" customHeight="1">
      <c r="A133" s="13"/>
      <c r="B133" s="14"/>
      <c r="C133" s="14"/>
      <c r="D133" s="14"/>
      <c r="E133" s="14"/>
      <c r="F133" s="124"/>
      <c r="G133" s="124"/>
      <c r="H133" s="124"/>
      <c r="I133" s="14"/>
    </row>
    <row r="134" spans="1:9">
      <c r="A134" s="13"/>
      <c r="B134" s="14"/>
      <c r="C134" s="14"/>
      <c r="D134" s="14"/>
      <c r="E134" s="14"/>
      <c r="F134" s="14"/>
      <c r="G134" s="14"/>
      <c r="H134" s="14"/>
      <c r="I134" s="14"/>
    </row>
    <row r="135" spans="1:9">
      <c r="A135" s="13"/>
      <c r="B135" s="14"/>
      <c r="C135" s="14"/>
      <c r="D135" s="14"/>
      <c r="E135" s="14"/>
      <c r="F135" s="14"/>
      <c r="G135" s="14"/>
      <c r="H135" s="14"/>
      <c r="I135" s="14"/>
    </row>
    <row r="136" spans="1:9">
      <c r="A136" s="13"/>
      <c r="B136" s="14"/>
      <c r="C136" s="14"/>
      <c r="D136" s="14"/>
      <c r="E136" s="14"/>
      <c r="F136" s="14"/>
      <c r="G136" s="14"/>
      <c r="H136" s="14"/>
      <c r="I136" s="14"/>
    </row>
    <row r="137" spans="1:9">
      <c r="A137" s="13"/>
      <c r="B137" s="14"/>
      <c r="C137" s="14"/>
      <c r="D137" s="14"/>
      <c r="E137" s="14"/>
      <c r="F137" s="14"/>
      <c r="G137" s="14"/>
      <c r="H137" s="14"/>
      <c r="I137" s="14"/>
    </row>
    <row r="138" spans="1:9">
      <c r="A138" s="13"/>
      <c r="B138" s="14"/>
      <c r="C138" s="14"/>
      <c r="D138" s="14"/>
      <c r="E138" s="14"/>
      <c r="F138" s="14"/>
      <c r="G138" s="14"/>
      <c r="H138" s="14"/>
      <c r="I138" s="14"/>
    </row>
    <row r="139" spans="1:9">
      <c r="A139" s="13"/>
      <c r="B139" s="14"/>
      <c r="C139" s="14"/>
      <c r="D139" s="14"/>
      <c r="E139" s="14"/>
      <c r="F139" s="14"/>
      <c r="G139" s="14"/>
      <c r="H139" s="14"/>
      <c r="I139" s="14"/>
    </row>
    <row r="140" spans="1:9">
      <c r="A140" s="13"/>
      <c r="B140" s="14"/>
      <c r="C140" s="14"/>
      <c r="D140" s="14"/>
      <c r="E140" s="14"/>
      <c r="F140" s="14"/>
      <c r="G140" s="14"/>
      <c r="H140" s="14"/>
      <c r="I140" s="14"/>
    </row>
    <row r="141" spans="1:9">
      <c r="A141" s="13"/>
      <c r="B141" s="14"/>
      <c r="C141" s="14"/>
      <c r="D141" s="14"/>
      <c r="E141" s="14"/>
      <c r="F141" s="14"/>
      <c r="G141" s="14"/>
      <c r="H141" s="14"/>
      <c r="I141" s="14"/>
    </row>
  </sheetData>
  <sheetProtection algorithmName="SHA-512" hashValue="UnCqqIu9ypiYGj265AJACoI+JMsSiouURsZY4XnnmOVT+s9uiJNSwmHTumk+K8v5WqQ9vq23MJ4LYq4G6Ten8w==" saltValue="zSP916gE2oeRvnQSMYXBcQ==" spinCount="100000" sheet="1" objects="1" scenarios="1" selectLockedCells="1"/>
  <customSheetViews>
    <customSheetView guid="{996E4948-73CF-4B0A-B2B3-669D4C654389}" showPageBreaks="1" state="hidden" view="pageBreakPreview">
      <selection activeCell="E7" sqref="E7:F7"/>
      <pageMargins left="0.7" right="0.7" top="0.75" bottom="0.75" header="0.3" footer="0.3"/>
      <pageSetup orientation="portrait" r:id="rId1"/>
    </customSheetView>
  </customSheetViews>
  <mergeCells count="75">
    <mergeCell ref="E45:G45"/>
    <mergeCell ref="F49:H49"/>
    <mergeCell ref="F52:H52"/>
    <mergeCell ref="H35:I35"/>
    <mergeCell ref="H36:I36"/>
    <mergeCell ref="H38:I38"/>
    <mergeCell ref="H39:I39"/>
    <mergeCell ref="H40:I40"/>
    <mergeCell ref="H37:I37"/>
    <mergeCell ref="A30:I32"/>
    <mergeCell ref="E33:F33"/>
    <mergeCell ref="H33:I33"/>
    <mergeCell ref="E34:F34"/>
    <mergeCell ref="H34:I34"/>
    <mergeCell ref="E72:G72"/>
    <mergeCell ref="F76:H76"/>
    <mergeCell ref="E18:G18"/>
    <mergeCell ref="A1:I2"/>
    <mergeCell ref="A3:I5"/>
    <mergeCell ref="E6:F6"/>
    <mergeCell ref="H6:I6"/>
    <mergeCell ref="E7:F7"/>
    <mergeCell ref="H7:I7"/>
    <mergeCell ref="H8:I8"/>
    <mergeCell ref="H9:I9"/>
    <mergeCell ref="H11:I11"/>
    <mergeCell ref="H12:I12"/>
    <mergeCell ref="H13:I13"/>
    <mergeCell ref="H10:I10"/>
    <mergeCell ref="A28:I29"/>
    <mergeCell ref="H93:I93"/>
    <mergeCell ref="H94:I94"/>
    <mergeCell ref="F22:H22"/>
    <mergeCell ref="F25:H25"/>
    <mergeCell ref="A57:I59"/>
    <mergeCell ref="A55:I56"/>
    <mergeCell ref="F79:H79"/>
    <mergeCell ref="E60:F60"/>
    <mergeCell ref="H60:I60"/>
    <mergeCell ref="E61:F61"/>
    <mergeCell ref="H61:I61"/>
    <mergeCell ref="H62:I62"/>
    <mergeCell ref="H63:I63"/>
    <mergeCell ref="H65:I65"/>
    <mergeCell ref="H66:I66"/>
    <mergeCell ref="H67:I67"/>
    <mergeCell ref="E88:F88"/>
    <mergeCell ref="H88:I88"/>
    <mergeCell ref="H89:I89"/>
    <mergeCell ref="H90:I90"/>
    <mergeCell ref="H92:I92"/>
    <mergeCell ref="F130:H130"/>
    <mergeCell ref="F133:H133"/>
    <mergeCell ref="E115:F115"/>
    <mergeCell ref="H115:I115"/>
    <mergeCell ref="H116:I116"/>
    <mergeCell ref="H117:I117"/>
    <mergeCell ref="H119:I119"/>
    <mergeCell ref="H120:I120"/>
    <mergeCell ref="H64:I64"/>
    <mergeCell ref="H91:I91"/>
    <mergeCell ref="H118:I118"/>
    <mergeCell ref="H121:I121"/>
    <mergeCell ref="E126:G126"/>
    <mergeCell ref="F103:H103"/>
    <mergeCell ref="F106:H106"/>
    <mergeCell ref="A109:I110"/>
    <mergeCell ref="A111:I113"/>
    <mergeCell ref="E114:F114"/>
    <mergeCell ref="H114:I114"/>
    <mergeCell ref="E99:G99"/>
    <mergeCell ref="A82:I83"/>
    <mergeCell ref="A84:I86"/>
    <mergeCell ref="E87:F87"/>
    <mergeCell ref="H87:I87"/>
  </mergeCells>
  <conditionalFormatting sqref="E7:F7 E18:G18 F22:H22 F25:H25 E34:F34 E45:G45 F49:H49 F52:H52 E61:F61 E72:G72 F76:H76 F79:H79 E88:F88 E99:G99 F103:H103 F106:H106 E115:F115 E126:G126 F130:H130 F133:H133 H7:I9 H11:I13 H34:I36 H38:I40 H61:I63 H65:I67 H88:I90 H92:I94 H115:I117 H119:I121">
    <cfRule type="containsBlanks" dxfId="100" priority="12">
      <formula>LEN(TRIM(E7))=0</formula>
    </cfRule>
  </conditionalFormatting>
  <conditionalFormatting sqref="G115 G88 G61 G34 G7">
    <cfRule type="containsBlanks" dxfId="99" priority="11">
      <formula>LEN(TRIM(G7))=0</formula>
    </cfRule>
  </conditionalFormatting>
  <conditionalFormatting sqref="H10:I10">
    <cfRule type="containsBlanks" dxfId="98" priority="5">
      <formula>LEN(TRIM(H10))=0</formula>
    </cfRule>
  </conditionalFormatting>
  <conditionalFormatting sqref="H37:I37">
    <cfRule type="containsBlanks" dxfId="97" priority="4">
      <formula>LEN(TRIM(H37))=0</formula>
    </cfRule>
  </conditionalFormatting>
  <conditionalFormatting sqref="H64:I64">
    <cfRule type="containsBlanks" dxfId="96" priority="3">
      <formula>LEN(TRIM(H64))=0</formula>
    </cfRule>
  </conditionalFormatting>
  <conditionalFormatting sqref="H91:I91">
    <cfRule type="containsBlanks" dxfId="95" priority="2">
      <formula>LEN(TRIM(H91))=0</formula>
    </cfRule>
  </conditionalFormatting>
  <conditionalFormatting sqref="H118:I118">
    <cfRule type="containsBlanks" dxfId="94" priority="1">
      <formula>LEN(TRIM(H118))=0</formula>
    </cfRule>
  </conditionalFormatting>
  <pageMargins left="0.7" right="0.7" top="0.75" bottom="0.75" header="0.3" footer="0.3"/>
  <pageSetup orientation="portrait" r:id="rId2"/>
  <customProperties>
    <customPr name="LastActive" r:id="rId3"/>
  </customProperties>
  <drawing r:id="rId4"/>
  <legacyDrawing r:id="rId5"/>
  <mc:AlternateContent xmlns:mc="http://schemas.openxmlformats.org/markup-compatibility/2006">
    <mc:Choice Requires="x14">
      <controls>
        <mc:AlternateContent xmlns:mc="http://schemas.openxmlformats.org/markup-compatibility/2006">
          <mc:Choice Requires="x14">
            <control shapeId="14744" r:id="rId6" name="Check Box 408">
              <controlPr defaultSize="0" autoFill="0" autoLine="0" autoPict="0">
                <anchor moveWithCells="1">
                  <from>
                    <xdr:col>3</xdr:col>
                    <xdr:colOff>447675</xdr:colOff>
                    <xdr:row>132</xdr:row>
                    <xdr:rowOff>0</xdr:rowOff>
                  </from>
                  <to>
                    <xdr:col>4</xdr:col>
                    <xdr:colOff>333375</xdr:colOff>
                    <xdr:row>132</xdr:row>
                    <xdr:rowOff>219075</xdr:rowOff>
                  </to>
                </anchor>
              </controlPr>
            </control>
          </mc:Choice>
        </mc:AlternateContent>
        <mc:AlternateContent xmlns:mc="http://schemas.openxmlformats.org/markup-compatibility/2006">
          <mc:Choice Requires="x14">
            <control shapeId="14743" r:id="rId7" name="Check Box 407">
              <controlPr defaultSize="0" autoFill="0" autoLine="0" autoPict="0">
                <anchor moveWithCells="1">
                  <from>
                    <xdr:col>2</xdr:col>
                    <xdr:colOff>571500</xdr:colOff>
                    <xdr:row>132</xdr:row>
                    <xdr:rowOff>0</xdr:rowOff>
                  </from>
                  <to>
                    <xdr:col>3</xdr:col>
                    <xdr:colOff>428625</xdr:colOff>
                    <xdr:row>133</xdr:row>
                    <xdr:rowOff>0</xdr:rowOff>
                  </to>
                </anchor>
              </controlPr>
            </control>
          </mc:Choice>
        </mc:AlternateContent>
        <mc:AlternateContent xmlns:mc="http://schemas.openxmlformats.org/markup-compatibility/2006">
          <mc:Choice Requires="x14">
            <control shapeId="14742" r:id="rId8" name="Check Box 406">
              <controlPr defaultSize="0" autoFill="0" autoLine="0" autoPict="0">
                <anchor moveWithCells="1">
                  <from>
                    <xdr:col>6</xdr:col>
                    <xdr:colOff>438150</xdr:colOff>
                    <xdr:row>130</xdr:row>
                    <xdr:rowOff>161925</xdr:rowOff>
                  </from>
                  <to>
                    <xdr:col>7</xdr:col>
                    <xdr:colOff>266700</xdr:colOff>
                    <xdr:row>132</xdr:row>
                    <xdr:rowOff>0</xdr:rowOff>
                  </to>
                </anchor>
              </controlPr>
            </control>
          </mc:Choice>
        </mc:AlternateContent>
        <mc:AlternateContent xmlns:mc="http://schemas.openxmlformats.org/markup-compatibility/2006">
          <mc:Choice Requires="x14">
            <control shapeId="14741" r:id="rId9" name="Check Box 405">
              <controlPr defaultSize="0" autoFill="0" autoLine="0" autoPict="0">
                <anchor moveWithCells="1">
                  <from>
                    <xdr:col>5</xdr:col>
                    <xdr:colOff>561975</xdr:colOff>
                    <xdr:row>130</xdr:row>
                    <xdr:rowOff>161925</xdr:rowOff>
                  </from>
                  <to>
                    <xdr:col>6</xdr:col>
                    <xdr:colOff>390525</xdr:colOff>
                    <xdr:row>132</xdr:row>
                    <xdr:rowOff>0</xdr:rowOff>
                  </to>
                </anchor>
              </controlPr>
            </control>
          </mc:Choice>
        </mc:AlternateContent>
        <mc:AlternateContent xmlns:mc="http://schemas.openxmlformats.org/markup-compatibility/2006">
          <mc:Choice Requires="x14">
            <control shapeId="14740" r:id="rId10" name="Check Box 404">
              <controlPr defaultSize="0" autoFill="0" autoLine="0" autoPict="0">
                <anchor moveWithCells="1">
                  <from>
                    <xdr:col>4</xdr:col>
                    <xdr:colOff>447675</xdr:colOff>
                    <xdr:row>130</xdr:row>
                    <xdr:rowOff>161925</xdr:rowOff>
                  </from>
                  <to>
                    <xdr:col>5</xdr:col>
                    <xdr:colOff>428625</xdr:colOff>
                    <xdr:row>132</xdr:row>
                    <xdr:rowOff>0</xdr:rowOff>
                  </to>
                </anchor>
              </controlPr>
            </control>
          </mc:Choice>
        </mc:AlternateContent>
        <mc:AlternateContent xmlns:mc="http://schemas.openxmlformats.org/markup-compatibility/2006">
          <mc:Choice Requires="x14">
            <control shapeId="14739" r:id="rId11" name="Check Box 403">
              <controlPr defaultSize="0" autoFill="0" autoLine="0" autoPict="0">
                <anchor moveWithCells="1">
                  <from>
                    <xdr:col>3</xdr:col>
                    <xdr:colOff>447675</xdr:colOff>
                    <xdr:row>130</xdr:row>
                    <xdr:rowOff>161925</xdr:rowOff>
                  </from>
                  <to>
                    <xdr:col>4</xdr:col>
                    <xdr:colOff>333375</xdr:colOff>
                    <xdr:row>132</xdr:row>
                    <xdr:rowOff>0</xdr:rowOff>
                  </to>
                </anchor>
              </controlPr>
            </control>
          </mc:Choice>
        </mc:AlternateContent>
        <mc:AlternateContent xmlns:mc="http://schemas.openxmlformats.org/markup-compatibility/2006">
          <mc:Choice Requires="x14">
            <control shapeId="14738" r:id="rId12" name="Check Box 402">
              <controlPr defaultSize="0" autoFill="0" autoLine="0" autoPict="0">
                <anchor moveWithCells="1">
                  <from>
                    <xdr:col>2</xdr:col>
                    <xdr:colOff>571500</xdr:colOff>
                    <xdr:row>130</xdr:row>
                    <xdr:rowOff>161925</xdr:rowOff>
                  </from>
                  <to>
                    <xdr:col>3</xdr:col>
                    <xdr:colOff>409575</xdr:colOff>
                    <xdr:row>132</xdr:row>
                    <xdr:rowOff>0</xdr:rowOff>
                  </to>
                </anchor>
              </controlPr>
            </control>
          </mc:Choice>
        </mc:AlternateContent>
        <mc:AlternateContent xmlns:mc="http://schemas.openxmlformats.org/markup-compatibility/2006">
          <mc:Choice Requires="x14">
            <control shapeId="14737" r:id="rId13" name="Check Box 401">
              <controlPr defaultSize="0" autoFill="0" autoLine="0" autoPict="0">
                <anchor moveWithCells="1">
                  <from>
                    <xdr:col>3</xdr:col>
                    <xdr:colOff>447675</xdr:colOff>
                    <xdr:row>129</xdr:row>
                    <xdr:rowOff>0</xdr:rowOff>
                  </from>
                  <to>
                    <xdr:col>4</xdr:col>
                    <xdr:colOff>352425</xdr:colOff>
                    <xdr:row>129</xdr:row>
                    <xdr:rowOff>219075</xdr:rowOff>
                  </to>
                </anchor>
              </controlPr>
            </control>
          </mc:Choice>
        </mc:AlternateContent>
        <mc:AlternateContent xmlns:mc="http://schemas.openxmlformats.org/markup-compatibility/2006">
          <mc:Choice Requires="x14">
            <control shapeId="14736" r:id="rId14" name="Check Box 400">
              <controlPr defaultSize="0" autoFill="0" autoLine="0" autoPict="0">
                <anchor moveWithCells="1">
                  <from>
                    <xdr:col>2</xdr:col>
                    <xdr:colOff>571500</xdr:colOff>
                    <xdr:row>129</xdr:row>
                    <xdr:rowOff>0</xdr:rowOff>
                  </from>
                  <to>
                    <xdr:col>3</xdr:col>
                    <xdr:colOff>457200</xdr:colOff>
                    <xdr:row>129</xdr:row>
                    <xdr:rowOff>219075</xdr:rowOff>
                  </to>
                </anchor>
              </controlPr>
            </control>
          </mc:Choice>
        </mc:AlternateContent>
        <mc:AlternateContent xmlns:mc="http://schemas.openxmlformats.org/markup-compatibility/2006">
          <mc:Choice Requires="x14">
            <control shapeId="14735" r:id="rId15" name="Check Box 399">
              <controlPr defaultSize="0" autoFill="0" autoLine="0" autoPict="0">
                <anchor moveWithCells="1">
                  <from>
                    <xdr:col>6</xdr:col>
                    <xdr:colOff>571500</xdr:colOff>
                    <xdr:row>127</xdr:row>
                    <xdr:rowOff>209550</xdr:rowOff>
                  </from>
                  <to>
                    <xdr:col>7</xdr:col>
                    <xdr:colOff>361950</xdr:colOff>
                    <xdr:row>129</xdr:row>
                    <xdr:rowOff>9525</xdr:rowOff>
                  </to>
                </anchor>
              </controlPr>
            </control>
          </mc:Choice>
        </mc:AlternateContent>
        <mc:AlternateContent xmlns:mc="http://schemas.openxmlformats.org/markup-compatibility/2006">
          <mc:Choice Requires="x14">
            <control shapeId="14734" r:id="rId16" name="Check Box 398">
              <controlPr defaultSize="0" autoFill="0" autoLine="0" autoPict="0">
                <anchor moveWithCells="1">
                  <from>
                    <xdr:col>6</xdr:col>
                    <xdr:colOff>114300</xdr:colOff>
                    <xdr:row>127</xdr:row>
                    <xdr:rowOff>209550</xdr:rowOff>
                  </from>
                  <to>
                    <xdr:col>6</xdr:col>
                    <xdr:colOff>561975</xdr:colOff>
                    <xdr:row>129</xdr:row>
                    <xdr:rowOff>9525</xdr:rowOff>
                  </to>
                </anchor>
              </controlPr>
            </control>
          </mc:Choice>
        </mc:AlternateContent>
        <mc:AlternateContent xmlns:mc="http://schemas.openxmlformats.org/markup-compatibility/2006">
          <mc:Choice Requires="x14">
            <control shapeId="14733" r:id="rId17" name="Check Box 397">
              <controlPr defaultSize="0" autoFill="0" autoLine="0" autoPict="0">
                <anchor moveWithCells="1">
                  <from>
                    <xdr:col>5</xdr:col>
                    <xdr:colOff>190500</xdr:colOff>
                    <xdr:row>127</xdr:row>
                    <xdr:rowOff>209550</xdr:rowOff>
                  </from>
                  <to>
                    <xdr:col>5</xdr:col>
                    <xdr:colOff>581025</xdr:colOff>
                    <xdr:row>129</xdr:row>
                    <xdr:rowOff>9525</xdr:rowOff>
                  </to>
                </anchor>
              </controlPr>
            </control>
          </mc:Choice>
        </mc:AlternateContent>
        <mc:AlternateContent xmlns:mc="http://schemas.openxmlformats.org/markup-compatibility/2006">
          <mc:Choice Requires="x14">
            <control shapeId="14732" r:id="rId18" name="Check Box 396">
              <controlPr defaultSize="0" autoFill="0" autoLine="0" autoPict="0">
                <anchor moveWithCells="1">
                  <from>
                    <xdr:col>4</xdr:col>
                    <xdr:colOff>323850</xdr:colOff>
                    <xdr:row>127</xdr:row>
                    <xdr:rowOff>209550</xdr:rowOff>
                  </from>
                  <to>
                    <xdr:col>5</xdr:col>
                    <xdr:colOff>152400</xdr:colOff>
                    <xdr:row>129</xdr:row>
                    <xdr:rowOff>9525</xdr:rowOff>
                  </to>
                </anchor>
              </controlPr>
            </control>
          </mc:Choice>
        </mc:AlternateContent>
        <mc:AlternateContent xmlns:mc="http://schemas.openxmlformats.org/markup-compatibility/2006">
          <mc:Choice Requires="x14">
            <control shapeId="14731" r:id="rId19" name="Check Box 395">
              <controlPr defaultSize="0" autoFill="0" autoLine="0" autoPict="0">
                <anchor moveWithCells="1">
                  <from>
                    <xdr:col>3</xdr:col>
                    <xdr:colOff>447675</xdr:colOff>
                    <xdr:row>127</xdr:row>
                    <xdr:rowOff>209550</xdr:rowOff>
                  </from>
                  <to>
                    <xdr:col>4</xdr:col>
                    <xdr:colOff>361950</xdr:colOff>
                    <xdr:row>129</xdr:row>
                    <xdr:rowOff>9525</xdr:rowOff>
                  </to>
                </anchor>
              </controlPr>
            </control>
          </mc:Choice>
        </mc:AlternateContent>
        <mc:AlternateContent xmlns:mc="http://schemas.openxmlformats.org/markup-compatibility/2006">
          <mc:Choice Requires="x14">
            <control shapeId="14730" r:id="rId20" name="Check Box 394">
              <controlPr defaultSize="0" autoFill="0" autoLine="0" autoPict="0">
                <anchor moveWithCells="1">
                  <from>
                    <xdr:col>2</xdr:col>
                    <xdr:colOff>571500</xdr:colOff>
                    <xdr:row>127</xdr:row>
                    <xdr:rowOff>209550</xdr:rowOff>
                  </from>
                  <to>
                    <xdr:col>3</xdr:col>
                    <xdr:colOff>352425</xdr:colOff>
                    <xdr:row>129</xdr:row>
                    <xdr:rowOff>9525</xdr:rowOff>
                  </to>
                </anchor>
              </controlPr>
            </control>
          </mc:Choice>
        </mc:AlternateContent>
        <mc:AlternateContent xmlns:mc="http://schemas.openxmlformats.org/markup-compatibility/2006">
          <mc:Choice Requires="x14">
            <control shapeId="14729" r:id="rId21" name="Check Box 393">
              <controlPr defaultSize="0" autoFill="0" autoLine="0" autoPict="0">
                <anchor moveWithCells="1">
                  <from>
                    <xdr:col>6</xdr:col>
                    <xdr:colOff>571500</xdr:colOff>
                    <xdr:row>126</xdr:row>
                    <xdr:rowOff>209550</xdr:rowOff>
                  </from>
                  <to>
                    <xdr:col>7</xdr:col>
                    <xdr:colOff>428625</xdr:colOff>
                    <xdr:row>127</xdr:row>
                    <xdr:rowOff>200025</xdr:rowOff>
                  </to>
                </anchor>
              </controlPr>
            </control>
          </mc:Choice>
        </mc:AlternateContent>
        <mc:AlternateContent xmlns:mc="http://schemas.openxmlformats.org/markup-compatibility/2006">
          <mc:Choice Requires="x14">
            <control shapeId="14728" r:id="rId22" name="Check Box 392">
              <controlPr defaultSize="0" autoFill="0" autoLine="0" autoPict="0">
                <anchor moveWithCells="1">
                  <from>
                    <xdr:col>6</xdr:col>
                    <xdr:colOff>114300</xdr:colOff>
                    <xdr:row>126</xdr:row>
                    <xdr:rowOff>209550</xdr:rowOff>
                  </from>
                  <to>
                    <xdr:col>6</xdr:col>
                    <xdr:colOff>542925</xdr:colOff>
                    <xdr:row>127</xdr:row>
                    <xdr:rowOff>200025</xdr:rowOff>
                  </to>
                </anchor>
              </controlPr>
            </control>
          </mc:Choice>
        </mc:AlternateContent>
        <mc:AlternateContent xmlns:mc="http://schemas.openxmlformats.org/markup-compatibility/2006">
          <mc:Choice Requires="x14">
            <control shapeId="14727" r:id="rId23" name="Check Box 391">
              <controlPr defaultSize="0" autoFill="0" autoLine="0" autoPict="0">
                <anchor moveWithCells="1">
                  <from>
                    <xdr:col>5</xdr:col>
                    <xdr:colOff>190500</xdr:colOff>
                    <xdr:row>126</xdr:row>
                    <xdr:rowOff>209550</xdr:rowOff>
                  </from>
                  <to>
                    <xdr:col>6</xdr:col>
                    <xdr:colOff>47625</xdr:colOff>
                    <xdr:row>127</xdr:row>
                    <xdr:rowOff>200025</xdr:rowOff>
                  </to>
                </anchor>
              </controlPr>
            </control>
          </mc:Choice>
        </mc:AlternateContent>
        <mc:AlternateContent xmlns:mc="http://schemas.openxmlformats.org/markup-compatibility/2006">
          <mc:Choice Requires="x14">
            <control shapeId="14726" r:id="rId24" name="Check Box 390">
              <controlPr defaultSize="0" autoFill="0" autoLine="0" autoPict="0">
                <anchor moveWithCells="1">
                  <from>
                    <xdr:col>4</xdr:col>
                    <xdr:colOff>323850</xdr:colOff>
                    <xdr:row>126</xdr:row>
                    <xdr:rowOff>209550</xdr:rowOff>
                  </from>
                  <to>
                    <xdr:col>5</xdr:col>
                    <xdr:colOff>152400</xdr:colOff>
                    <xdr:row>127</xdr:row>
                    <xdr:rowOff>200025</xdr:rowOff>
                  </to>
                </anchor>
              </controlPr>
            </control>
          </mc:Choice>
        </mc:AlternateContent>
        <mc:AlternateContent xmlns:mc="http://schemas.openxmlformats.org/markup-compatibility/2006">
          <mc:Choice Requires="x14">
            <control shapeId="14725" r:id="rId25" name="Check Box 389">
              <controlPr defaultSize="0" autoFill="0" autoLine="0" autoPict="0">
                <anchor moveWithCells="1">
                  <from>
                    <xdr:col>3</xdr:col>
                    <xdr:colOff>447675</xdr:colOff>
                    <xdr:row>126</xdr:row>
                    <xdr:rowOff>209550</xdr:rowOff>
                  </from>
                  <to>
                    <xdr:col>4</xdr:col>
                    <xdr:colOff>247650</xdr:colOff>
                    <xdr:row>127</xdr:row>
                    <xdr:rowOff>200025</xdr:rowOff>
                  </to>
                </anchor>
              </controlPr>
            </control>
          </mc:Choice>
        </mc:AlternateContent>
        <mc:AlternateContent xmlns:mc="http://schemas.openxmlformats.org/markup-compatibility/2006">
          <mc:Choice Requires="x14">
            <control shapeId="14724" r:id="rId26" name="Check Box 388">
              <controlPr defaultSize="0" autoFill="0" autoLine="0" autoPict="0">
                <anchor moveWithCells="1">
                  <from>
                    <xdr:col>2</xdr:col>
                    <xdr:colOff>571500</xdr:colOff>
                    <xdr:row>126</xdr:row>
                    <xdr:rowOff>209550</xdr:rowOff>
                  </from>
                  <to>
                    <xdr:col>3</xdr:col>
                    <xdr:colOff>361950</xdr:colOff>
                    <xdr:row>127</xdr:row>
                    <xdr:rowOff>200025</xdr:rowOff>
                  </to>
                </anchor>
              </controlPr>
            </control>
          </mc:Choice>
        </mc:AlternateContent>
        <mc:AlternateContent xmlns:mc="http://schemas.openxmlformats.org/markup-compatibility/2006">
          <mc:Choice Requires="x14">
            <control shapeId="14723" r:id="rId27" name="Check Box 387">
              <controlPr defaultSize="0" autoFill="0" autoLine="0" autoPict="0">
                <anchor moveWithCells="1">
                  <from>
                    <xdr:col>2</xdr:col>
                    <xdr:colOff>571500</xdr:colOff>
                    <xdr:row>125</xdr:row>
                    <xdr:rowOff>9525</xdr:rowOff>
                  </from>
                  <to>
                    <xdr:col>3</xdr:col>
                    <xdr:colOff>323850</xdr:colOff>
                    <xdr:row>126</xdr:row>
                    <xdr:rowOff>0</xdr:rowOff>
                  </to>
                </anchor>
              </controlPr>
            </control>
          </mc:Choice>
        </mc:AlternateContent>
        <mc:AlternateContent xmlns:mc="http://schemas.openxmlformats.org/markup-compatibility/2006">
          <mc:Choice Requires="x14">
            <control shapeId="14722" r:id="rId28" name="Check Box 386">
              <controlPr defaultSize="0" autoFill="0" autoLine="0" autoPict="0">
                <anchor moveWithCells="1">
                  <from>
                    <xdr:col>7</xdr:col>
                    <xdr:colOff>57150</xdr:colOff>
                    <xdr:row>124</xdr:row>
                    <xdr:rowOff>9525</xdr:rowOff>
                  </from>
                  <to>
                    <xdr:col>7</xdr:col>
                    <xdr:colOff>419100</xdr:colOff>
                    <xdr:row>125</xdr:row>
                    <xdr:rowOff>0</xdr:rowOff>
                  </to>
                </anchor>
              </controlPr>
            </control>
          </mc:Choice>
        </mc:AlternateContent>
        <mc:AlternateContent xmlns:mc="http://schemas.openxmlformats.org/markup-compatibility/2006">
          <mc:Choice Requires="x14">
            <control shapeId="14721" r:id="rId29" name="Check Box 385">
              <controlPr defaultSize="0" autoFill="0" autoLine="0" autoPict="0">
                <anchor moveWithCells="1">
                  <from>
                    <xdr:col>6</xdr:col>
                    <xdr:colOff>57150</xdr:colOff>
                    <xdr:row>124</xdr:row>
                    <xdr:rowOff>9525</xdr:rowOff>
                  </from>
                  <to>
                    <xdr:col>6</xdr:col>
                    <xdr:colOff>419100</xdr:colOff>
                    <xdr:row>125</xdr:row>
                    <xdr:rowOff>0</xdr:rowOff>
                  </to>
                </anchor>
              </controlPr>
            </control>
          </mc:Choice>
        </mc:AlternateContent>
        <mc:AlternateContent xmlns:mc="http://schemas.openxmlformats.org/markup-compatibility/2006">
          <mc:Choice Requires="x14">
            <control shapeId="14720" r:id="rId30" name="Check Box 384">
              <controlPr defaultSize="0" autoFill="0" autoLine="0" autoPict="0">
                <anchor moveWithCells="1">
                  <from>
                    <xdr:col>5</xdr:col>
                    <xdr:colOff>257175</xdr:colOff>
                    <xdr:row>124</xdr:row>
                    <xdr:rowOff>9525</xdr:rowOff>
                  </from>
                  <to>
                    <xdr:col>6</xdr:col>
                    <xdr:colOff>9525</xdr:colOff>
                    <xdr:row>125</xdr:row>
                    <xdr:rowOff>0</xdr:rowOff>
                  </to>
                </anchor>
              </controlPr>
            </control>
          </mc:Choice>
        </mc:AlternateContent>
        <mc:AlternateContent xmlns:mc="http://schemas.openxmlformats.org/markup-compatibility/2006">
          <mc:Choice Requires="x14">
            <control shapeId="14719" r:id="rId31" name="Check Box 383">
              <controlPr defaultSize="0" autoFill="0" autoLine="0" autoPict="0">
                <anchor moveWithCells="1">
                  <from>
                    <xdr:col>4</xdr:col>
                    <xdr:colOff>504825</xdr:colOff>
                    <xdr:row>124</xdr:row>
                    <xdr:rowOff>9525</xdr:rowOff>
                  </from>
                  <to>
                    <xdr:col>5</xdr:col>
                    <xdr:colOff>257175</xdr:colOff>
                    <xdr:row>125</xdr:row>
                    <xdr:rowOff>0</xdr:rowOff>
                  </to>
                </anchor>
              </controlPr>
            </control>
          </mc:Choice>
        </mc:AlternateContent>
        <mc:AlternateContent xmlns:mc="http://schemas.openxmlformats.org/markup-compatibility/2006">
          <mc:Choice Requires="x14">
            <control shapeId="14718" r:id="rId32" name="Check Box 382">
              <controlPr defaultSize="0" autoFill="0" autoLine="0" autoPict="0">
                <anchor moveWithCells="1">
                  <from>
                    <xdr:col>4</xdr:col>
                    <xdr:colOff>123825</xdr:colOff>
                    <xdr:row>124</xdr:row>
                    <xdr:rowOff>9525</xdr:rowOff>
                  </from>
                  <to>
                    <xdr:col>4</xdr:col>
                    <xdr:colOff>485775</xdr:colOff>
                    <xdr:row>125</xdr:row>
                    <xdr:rowOff>0</xdr:rowOff>
                  </to>
                </anchor>
              </controlPr>
            </control>
          </mc:Choice>
        </mc:AlternateContent>
        <mc:AlternateContent xmlns:mc="http://schemas.openxmlformats.org/markup-compatibility/2006">
          <mc:Choice Requires="x14">
            <control shapeId="14717" r:id="rId33" name="Check Box 381">
              <controlPr defaultSize="0" autoFill="0" autoLine="0" autoPict="0">
                <anchor moveWithCells="1">
                  <from>
                    <xdr:col>3</xdr:col>
                    <xdr:colOff>352425</xdr:colOff>
                    <xdr:row>124</xdr:row>
                    <xdr:rowOff>9525</xdr:rowOff>
                  </from>
                  <to>
                    <xdr:col>4</xdr:col>
                    <xdr:colOff>104775</xdr:colOff>
                    <xdr:row>125</xdr:row>
                    <xdr:rowOff>0</xdr:rowOff>
                  </to>
                </anchor>
              </controlPr>
            </control>
          </mc:Choice>
        </mc:AlternateContent>
        <mc:AlternateContent xmlns:mc="http://schemas.openxmlformats.org/markup-compatibility/2006">
          <mc:Choice Requires="x14">
            <control shapeId="14716" r:id="rId34" name="Check Box 380">
              <controlPr defaultSize="0" autoFill="0" autoLine="0" autoPict="0">
                <anchor moveWithCells="1">
                  <from>
                    <xdr:col>2</xdr:col>
                    <xdr:colOff>571500</xdr:colOff>
                    <xdr:row>124</xdr:row>
                    <xdr:rowOff>9525</xdr:rowOff>
                  </from>
                  <to>
                    <xdr:col>3</xdr:col>
                    <xdr:colOff>323850</xdr:colOff>
                    <xdr:row>125</xdr:row>
                    <xdr:rowOff>0</xdr:rowOff>
                  </to>
                </anchor>
              </controlPr>
            </control>
          </mc:Choice>
        </mc:AlternateContent>
        <mc:AlternateContent xmlns:mc="http://schemas.openxmlformats.org/markup-compatibility/2006">
          <mc:Choice Requires="x14">
            <control shapeId="14715" r:id="rId35" name="Check Box 379">
              <controlPr defaultSize="0" autoFill="0" autoLine="0" autoPict="0">
                <anchor moveWithCells="1">
                  <from>
                    <xdr:col>7</xdr:col>
                    <xdr:colOff>247650</xdr:colOff>
                    <xdr:row>123</xdr:row>
                    <xdr:rowOff>9525</xdr:rowOff>
                  </from>
                  <to>
                    <xdr:col>8</xdr:col>
                    <xdr:colOff>0</xdr:colOff>
                    <xdr:row>124</xdr:row>
                    <xdr:rowOff>0</xdr:rowOff>
                  </to>
                </anchor>
              </controlPr>
            </control>
          </mc:Choice>
        </mc:AlternateContent>
        <mc:AlternateContent xmlns:mc="http://schemas.openxmlformats.org/markup-compatibility/2006">
          <mc:Choice Requires="x14">
            <control shapeId="14714" r:id="rId36" name="Check Box 378">
              <controlPr defaultSize="0" autoFill="0" autoLine="0" autoPict="0">
                <anchor moveWithCells="1">
                  <from>
                    <xdr:col>6</xdr:col>
                    <xdr:colOff>457200</xdr:colOff>
                    <xdr:row>123</xdr:row>
                    <xdr:rowOff>9525</xdr:rowOff>
                  </from>
                  <to>
                    <xdr:col>7</xdr:col>
                    <xdr:colOff>209550</xdr:colOff>
                    <xdr:row>124</xdr:row>
                    <xdr:rowOff>0</xdr:rowOff>
                  </to>
                </anchor>
              </controlPr>
            </control>
          </mc:Choice>
        </mc:AlternateContent>
        <mc:AlternateContent xmlns:mc="http://schemas.openxmlformats.org/markup-compatibility/2006">
          <mc:Choice Requires="x14">
            <control shapeId="14713" r:id="rId37" name="Check Box 377">
              <controlPr defaultSize="0" autoFill="0" autoLine="0" autoPict="0">
                <anchor moveWithCells="1">
                  <from>
                    <xdr:col>6</xdr:col>
                    <xdr:colOff>57150</xdr:colOff>
                    <xdr:row>123</xdr:row>
                    <xdr:rowOff>9525</xdr:rowOff>
                  </from>
                  <to>
                    <xdr:col>6</xdr:col>
                    <xdr:colOff>419100</xdr:colOff>
                    <xdr:row>124</xdr:row>
                    <xdr:rowOff>0</xdr:rowOff>
                  </to>
                </anchor>
              </controlPr>
            </control>
          </mc:Choice>
        </mc:AlternateContent>
        <mc:AlternateContent xmlns:mc="http://schemas.openxmlformats.org/markup-compatibility/2006">
          <mc:Choice Requires="x14">
            <control shapeId="14712" r:id="rId38" name="Check Box 376">
              <controlPr defaultSize="0" autoFill="0" autoLine="0" autoPict="0">
                <anchor moveWithCells="1">
                  <from>
                    <xdr:col>5</xdr:col>
                    <xdr:colOff>257175</xdr:colOff>
                    <xdr:row>123</xdr:row>
                    <xdr:rowOff>9525</xdr:rowOff>
                  </from>
                  <to>
                    <xdr:col>6</xdr:col>
                    <xdr:colOff>9525</xdr:colOff>
                    <xdr:row>124</xdr:row>
                    <xdr:rowOff>0</xdr:rowOff>
                  </to>
                </anchor>
              </controlPr>
            </control>
          </mc:Choice>
        </mc:AlternateContent>
        <mc:AlternateContent xmlns:mc="http://schemas.openxmlformats.org/markup-compatibility/2006">
          <mc:Choice Requires="x14">
            <control shapeId="14711" r:id="rId39" name="Check Box 375">
              <controlPr defaultSize="0" autoFill="0" autoLine="0" autoPict="0">
                <anchor moveWithCells="1">
                  <from>
                    <xdr:col>4</xdr:col>
                    <xdr:colOff>504825</xdr:colOff>
                    <xdr:row>123</xdr:row>
                    <xdr:rowOff>9525</xdr:rowOff>
                  </from>
                  <to>
                    <xdr:col>5</xdr:col>
                    <xdr:colOff>257175</xdr:colOff>
                    <xdr:row>124</xdr:row>
                    <xdr:rowOff>0</xdr:rowOff>
                  </to>
                </anchor>
              </controlPr>
            </control>
          </mc:Choice>
        </mc:AlternateContent>
        <mc:AlternateContent xmlns:mc="http://schemas.openxmlformats.org/markup-compatibility/2006">
          <mc:Choice Requires="x14">
            <control shapeId="14710" r:id="rId40" name="Check Box 374">
              <controlPr defaultSize="0" autoFill="0" autoLine="0" autoPict="0">
                <anchor moveWithCells="1">
                  <from>
                    <xdr:col>4</xdr:col>
                    <xdr:colOff>123825</xdr:colOff>
                    <xdr:row>123</xdr:row>
                    <xdr:rowOff>9525</xdr:rowOff>
                  </from>
                  <to>
                    <xdr:col>4</xdr:col>
                    <xdr:colOff>485775</xdr:colOff>
                    <xdr:row>124</xdr:row>
                    <xdr:rowOff>0</xdr:rowOff>
                  </to>
                </anchor>
              </controlPr>
            </control>
          </mc:Choice>
        </mc:AlternateContent>
        <mc:AlternateContent xmlns:mc="http://schemas.openxmlformats.org/markup-compatibility/2006">
          <mc:Choice Requires="x14">
            <control shapeId="14709" r:id="rId41" name="Check Box 373">
              <controlPr defaultSize="0" autoFill="0" autoLine="0" autoPict="0">
                <anchor moveWithCells="1">
                  <from>
                    <xdr:col>3</xdr:col>
                    <xdr:colOff>352425</xdr:colOff>
                    <xdr:row>123</xdr:row>
                    <xdr:rowOff>9525</xdr:rowOff>
                  </from>
                  <to>
                    <xdr:col>4</xdr:col>
                    <xdr:colOff>104775</xdr:colOff>
                    <xdr:row>124</xdr:row>
                    <xdr:rowOff>0</xdr:rowOff>
                  </to>
                </anchor>
              </controlPr>
            </control>
          </mc:Choice>
        </mc:AlternateContent>
        <mc:AlternateContent xmlns:mc="http://schemas.openxmlformats.org/markup-compatibility/2006">
          <mc:Choice Requires="x14">
            <control shapeId="14708" r:id="rId42" name="Check Box 372">
              <controlPr defaultSize="0" autoFill="0" autoLine="0" autoPict="0">
                <anchor moveWithCells="1">
                  <from>
                    <xdr:col>2</xdr:col>
                    <xdr:colOff>571500</xdr:colOff>
                    <xdr:row>123</xdr:row>
                    <xdr:rowOff>9525</xdr:rowOff>
                  </from>
                  <to>
                    <xdr:col>3</xdr:col>
                    <xdr:colOff>323850</xdr:colOff>
                    <xdr:row>124</xdr:row>
                    <xdr:rowOff>0</xdr:rowOff>
                  </to>
                </anchor>
              </controlPr>
            </control>
          </mc:Choice>
        </mc:AlternateContent>
        <mc:AlternateContent xmlns:mc="http://schemas.openxmlformats.org/markup-compatibility/2006">
          <mc:Choice Requires="x14">
            <control shapeId="14337" r:id="rId43" name="Check Box 1">
              <controlPr defaultSize="0" autoFill="0" autoLine="0" autoPict="0">
                <anchor moveWithCells="1">
                  <from>
                    <xdr:col>2</xdr:col>
                    <xdr:colOff>571500</xdr:colOff>
                    <xdr:row>15</xdr:row>
                    <xdr:rowOff>0</xdr:rowOff>
                  </from>
                  <to>
                    <xdr:col>3</xdr:col>
                    <xdr:colOff>285750</xdr:colOff>
                    <xdr:row>16</xdr:row>
                    <xdr:rowOff>9525</xdr:rowOff>
                  </to>
                </anchor>
              </controlPr>
            </control>
          </mc:Choice>
        </mc:AlternateContent>
        <mc:AlternateContent xmlns:mc="http://schemas.openxmlformats.org/markup-compatibility/2006">
          <mc:Choice Requires="x14">
            <control shapeId="14338" r:id="rId44" name="Check Box 2">
              <controlPr defaultSize="0" autoFill="0" autoLine="0" autoPict="0">
                <anchor moveWithCells="1">
                  <from>
                    <xdr:col>3</xdr:col>
                    <xdr:colOff>352425</xdr:colOff>
                    <xdr:row>15</xdr:row>
                    <xdr:rowOff>0</xdr:rowOff>
                  </from>
                  <to>
                    <xdr:col>4</xdr:col>
                    <xdr:colOff>66675</xdr:colOff>
                    <xdr:row>16</xdr:row>
                    <xdr:rowOff>9525</xdr:rowOff>
                  </to>
                </anchor>
              </controlPr>
            </control>
          </mc:Choice>
        </mc:AlternateContent>
        <mc:AlternateContent xmlns:mc="http://schemas.openxmlformats.org/markup-compatibility/2006">
          <mc:Choice Requires="x14">
            <control shapeId="14339" r:id="rId45" name="Check Box 3">
              <controlPr defaultSize="0" autoFill="0" autoLine="0" autoPict="0">
                <anchor moveWithCells="1">
                  <from>
                    <xdr:col>4</xdr:col>
                    <xdr:colOff>123825</xdr:colOff>
                    <xdr:row>15</xdr:row>
                    <xdr:rowOff>0</xdr:rowOff>
                  </from>
                  <to>
                    <xdr:col>4</xdr:col>
                    <xdr:colOff>447675</xdr:colOff>
                    <xdr:row>16</xdr:row>
                    <xdr:rowOff>9525</xdr:rowOff>
                  </to>
                </anchor>
              </controlPr>
            </control>
          </mc:Choice>
        </mc:AlternateContent>
        <mc:AlternateContent xmlns:mc="http://schemas.openxmlformats.org/markup-compatibility/2006">
          <mc:Choice Requires="x14">
            <control shapeId="14340" r:id="rId46" name="Check Box 4">
              <controlPr defaultSize="0" autoFill="0" autoLine="0" autoPict="0">
                <anchor moveWithCells="1">
                  <from>
                    <xdr:col>4</xdr:col>
                    <xdr:colOff>504825</xdr:colOff>
                    <xdr:row>15</xdr:row>
                    <xdr:rowOff>0</xdr:rowOff>
                  </from>
                  <to>
                    <xdr:col>5</xdr:col>
                    <xdr:colOff>219075</xdr:colOff>
                    <xdr:row>16</xdr:row>
                    <xdr:rowOff>9525</xdr:rowOff>
                  </to>
                </anchor>
              </controlPr>
            </control>
          </mc:Choice>
        </mc:AlternateContent>
        <mc:AlternateContent xmlns:mc="http://schemas.openxmlformats.org/markup-compatibility/2006">
          <mc:Choice Requires="x14">
            <control shapeId="14341" r:id="rId47" name="Check Box 5">
              <controlPr defaultSize="0" autoFill="0" autoLine="0" autoPict="0">
                <anchor moveWithCells="1">
                  <from>
                    <xdr:col>5</xdr:col>
                    <xdr:colOff>257175</xdr:colOff>
                    <xdr:row>15</xdr:row>
                    <xdr:rowOff>0</xdr:rowOff>
                  </from>
                  <to>
                    <xdr:col>5</xdr:col>
                    <xdr:colOff>581025</xdr:colOff>
                    <xdr:row>16</xdr:row>
                    <xdr:rowOff>9525</xdr:rowOff>
                  </to>
                </anchor>
              </controlPr>
            </control>
          </mc:Choice>
        </mc:AlternateContent>
        <mc:AlternateContent xmlns:mc="http://schemas.openxmlformats.org/markup-compatibility/2006">
          <mc:Choice Requires="x14">
            <control shapeId="14342" r:id="rId48" name="Check Box 6">
              <controlPr defaultSize="0" autoFill="0" autoLine="0" autoPict="0">
                <anchor moveWithCells="1">
                  <from>
                    <xdr:col>6</xdr:col>
                    <xdr:colOff>57150</xdr:colOff>
                    <xdr:row>15</xdr:row>
                    <xdr:rowOff>0</xdr:rowOff>
                  </from>
                  <to>
                    <xdr:col>6</xdr:col>
                    <xdr:colOff>381000</xdr:colOff>
                    <xdr:row>16</xdr:row>
                    <xdr:rowOff>9525</xdr:rowOff>
                  </to>
                </anchor>
              </controlPr>
            </control>
          </mc:Choice>
        </mc:AlternateContent>
        <mc:AlternateContent xmlns:mc="http://schemas.openxmlformats.org/markup-compatibility/2006">
          <mc:Choice Requires="x14">
            <control shapeId="14343" r:id="rId49" name="Check Box 7">
              <controlPr defaultSize="0" autoFill="0" autoLine="0" autoPict="0">
                <anchor moveWithCells="1">
                  <from>
                    <xdr:col>6</xdr:col>
                    <xdr:colOff>457200</xdr:colOff>
                    <xdr:row>15</xdr:row>
                    <xdr:rowOff>0</xdr:rowOff>
                  </from>
                  <to>
                    <xdr:col>7</xdr:col>
                    <xdr:colOff>171450</xdr:colOff>
                    <xdr:row>16</xdr:row>
                    <xdr:rowOff>9525</xdr:rowOff>
                  </to>
                </anchor>
              </controlPr>
            </control>
          </mc:Choice>
        </mc:AlternateContent>
        <mc:AlternateContent xmlns:mc="http://schemas.openxmlformats.org/markup-compatibility/2006">
          <mc:Choice Requires="x14">
            <control shapeId="14344" r:id="rId50" name="Check Box 8">
              <controlPr defaultSize="0" autoFill="0" autoLine="0" autoPict="0">
                <anchor moveWithCells="1">
                  <from>
                    <xdr:col>7</xdr:col>
                    <xdr:colOff>247650</xdr:colOff>
                    <xdr:row>15</xdr:row>
                    <xdr:rowOff>0</xdr:rowOff>
                  </from>
                  <to>
                    <xdr:col>7</xdr:col>
                    <xdr:colOff>571500</xdr:colOff>
                    <xdr:row>16</xdr:row>
                    <xdr:rowOff>9525</xdr:rowOff>
                  </to>
                </anchor>
              </controlPr>
            </control>
          </mc:Choice>
        </mc:AlternateContent>
        <mc:AlternateContent xmlns:mc="http://schemas.openxmlformats.org/markup-compatibility/2006">
          <mc:Choice Requires="x14">
            <control shapeId="14345" r:id="rId51" name="Check Box 9">
              <controlPr defaultSize="0" autoFill="0" autoLine="0" autoPict="0">
                <anchor moveWithCells="1">
                  <from>
                    <xdr:col>2</xdr:col>
                    <xdr:colOff>571500</xdr:colOff>
                    <xdr:row>16</xdr:row>
                    <xdr:rowOff>0</xdr:rowOff>
                  </from>
                  <to>
                    <xdr:col>3</xdr:col>
                    <xdr:colOff>323850</xdr:colOff>
                    <xdr:row>17</xdr:row>
                    <xdr:rowOff>9525</xdr:rowOff>
                  </to>
                </anchor>
              </controlPr>
            </control>
          </mc:Choice>
        </mc:AlternateContent>
        <mc:AlternateContent xmlns:mc="http://schemas.openxmlformats.org/markup-compatibility/2006">
          <mc:Choice Requires="x14">
            <control shapeId="14346" r:id="rId52" name="Check Box 10">
              <controlPr defaultSize="0" autoFill="0" autoLine="0" autoPict="0">
                <anchor moveWithCells="1">
                  <from>
                    <xdr:col>3</xdr:col>
                    <xdr:colOff>352425</xdr:colOff>
                    <xdr:row>16</xdr:row>
                    <xdr:rowOff>0</xdr:rowOff>
                  </from>
                  <to>
                    <xdr:col>4</xdr:col>
                    <xdr:colOff>104775</xdr:colOff>
                    <xdr:row>17</xdr:row>
                    <xdr:rowOff>9525</xdr:rowOff>
                  </to>
                </anchor>
              </controlPr>
            </control>
          </mc:Choice>
        </mc:AlternateContent>
        <mc:AlternateContent xmlns:mc="http://schemas.openxmlformats.org/markup-compatibility/2006">
          <mc:Choice Requires="x14">
            <control shapeId="14347" r:id="rId53" name="Check Box 11">
              <controlPr defaultSize="0" autoFill="0" autoLine="0" autoPict="0">
                <anchor moveWithCells="1">
                  <from>
                    <xdr:col>4</xdr:col>
                    <xdr:colOff>123825</xdr:colOff>
                    <xdr:row>16</xdr:row>
                    <xdr:rowOff>0</xdr:rowOff>
                  </from>
                  <to>
                    <xdr:col>4</xdr:col>
                    <xdr:colOff>485775</xdr:colOff>
                    <xdr:row>17</xdr:row>
                    <xdr:rowOff>9525</xdr:rowOff>
                  </to>
                </anchor>
              </controlPr>
            </control>
          </mc:Choice>
        </mc:AlternateContent>
        <mc:AlternateContent xmlns:mc="http://schemas.openxmlformats.org/markup-compatibility/2006">
          <mc:Choice Requires="x14">
            <control shapeId="14348" r:id="rId54" name="Check Box 12">
              <controlPr defaultSize="0" autoFill="0" autoLine="0" autoPict="0">
                <anchor moveWithCells="1">
                  <from>
                    <xdr:col>4</xdr:col>
                    <xdr:colOff>504825</xdr:colOff>
                    <xdr:row>16</xdr:row>
                    <xdr:rowOff>0</xdr:rowOff>
                  </from>
                  <to>
                    <xdr:col>5</xdr:col>
                    <xdr:colOff>257175</xdr:colOff>
                    <xdr:row>17</xdr:row>
                    <xdr:rowOff>9525</xdr:rowOff>
                  </to>
                </anchor>
              </controlPr>
            </control>
          </mc:Choice>
        </mc:AlternateContent>
        <mc:AlternateContent xmlns:mc="http://schemas.openxmlformats.org/markup-compatibility/2006">
          <mc:Choice Requires="x14">
            <control shapeId="14349" r:id="rId55" name="Check Box 13">
              <controlPr defaultSize="0" autoFill="0" autoLine="0" autoPict="0">
                <anchor moveWithCells="1">
                  <from>
                    <xdr:col>6</xdr:col>
                    <xdr:colOff>57150</xdr:colOff>
                    <xdr:row>16</xdr:row>
                    <xdr:rowOff>9525</xdr:rowOff>
                  </from>
                  <to>
                    <xdr:col>6</xdr:col>
                    <xdr:colOff>419100</xdr:colOff>
                    <xdr:row>16</xdr:row>
                    <xdr:rowOff>219075</xdr:rowOff>
                  </to>
                </anchor>
              </controlPr>
            </control>
          </mc:Choice>
        </mc:AlternateContent>
        <mc:AlternateContent xmlns:mc="http://schemas.openxmlformats.org/markup-compatibility/2006">
          <mc:Choice Requires="x14">
            <control shapeId="14350" r:id="rId56" name="Check Box 14">
              <controlPr defaultSize="0" autoFill="0" autoLine="0" autoPict="0">
                <anchor moveWithCells="1">
                  <from>
                    <xdr:col>7</xdr:col>
                    <xdr:colOff>57150</xdr:colOff>
                    <xdr:row>16</xdr:row>
                    <xdr:rowOff>9525</xdr:rowOff>
                  </from>
                  <to>
                    <xdr:col>7</xdr:col>
                    <xdr:colOff>419100</xdr:colOff>
                    <xdr:row>16</xdr:row>
                    <xdr:rowOff>219075</xdr:rowOff>
                  </to>
                </anchor>
              </controlPr>
            </control>
          </mc:Choice>
        </mc:AlternateContent>
        <mc:AlternateContent xmlns:mc="http://schemas.openxmlformats.org/markup-compatibility/2006">
          <mc:Choice Requires="x14">
            <control shapeId="14351" r:id="rId57" name="Check Box 15">
              <controlPr defaultSize="0" autoFill="0" autoLine="0" autoPict="0">
                <anchor moveWithCells="1">
                  <from>
                    <xdr:col>2</xdr:col>
                    <xdr:colOff>571500</xdr:colOff>
                    <xdr:row>17</xdr:row>
                    <xdr:rowOff>0</xdr:rowOff>
                  </from>
                  <to>
                    <xdr:col>3</xdr:col>
                    <xdr:colOff>561975</xdr:colOff>
                    <xdr:row>17</xdr:row>
                    <xdr:rowOff>209550</xdr:rowOff>
                  </to>
                </anchor>
              </controlPr>
            </control>
          </mc:Choice>
        </mc:AlternateContent>
        <mc:AlternateContent xmlns:mc="http://schemas.openxmlformats.org/markup-compatibility/2006">
          <mc:Choice Requires="x14">
            <control shapeId="14352" r:id="rId58" name="Check Box 16">
              <controlPr defaultSize="0" autoFill="0" autoLine="0" autoPict="0">
                <anchor moveWithCells="1">
                  <from>
                    <xdr:col>2</xdr:col>
                    <xdr:colOff>571500</xdr:colOff>
                    <xdr:row>19</xdr:row>
                    <xdr:rowOff>0</xdr:rowOff>
                  </from>
                  <to>
                    <xdr:col>3</xdr:col>
                    <xdr:colOff>285750</xdr:colOff>
                    <xdr:row>20</xdr:row>
                    <xdr:rowOff>9525</xdr:rowOff>
                  </to>
                </anchor>
              </controlPr>
            </control>
          </mc:Choice>
        </mc:AlternateContent>
        <mc:AlternateContent xmlns:mc="http://schemas.openxmlformats.org/markup-compatibility/2006">
          <mc:Choice Requires="x14">
            <control shapeId="14353" r:id="rId59" name="Check Box 17">
              <controlPr defaultSize="0" autoFill="0" autoLine="0" autoPict="0">
                <anchor moveWithCells="1">
                  <from>
                    <xdr:col>3</xdr:col>
                    <xdr:colOff>447675</xdr:colOff>
                    <xdr:row>19</xdr:row>
                    <xdr:rowOff>0</xdr:rowOff>
                  </from>
                  <to>
                    <xdr:col>4</xdr:col>
                    <xdr:colOff>161925</xdr:colOff>
                    <xdr:row>20</xdr:row>
                    <xdr:rowOff>9525</xdr:rowOff>
                  </to>
                </anchor>
              </controlPr>
            </control>
          </mc:Choice>
        </mc:AlternateContent>
        <mc:AlternateContent xmlns:mc="http://schemas.openxmlformats.org/markup-compatibility/2006">
          <mc:Choice Requires="x14">
            <control shapeId="14354" r:id="rId60" name="Check Box 18">
              <controlPr defaultSize="0" autoFill="0" autoLine="0" autoPict="0">
                <anchor moveWithCells="1">
                  <from>
                    <xdr:col>4</xdr:col>
                    <xdr:colOff>323850</xdr:colOff>
                    <xdr:row>19</xdr:row>
                    <xdr:rowOff>0</xdr:rowOff>
                  </from>
                  <to>
                    <xdr:col>5</xdr:col>
                    <xdr:colOff>38100</xdr:colOff>
                    <xdr:row>20</xdr:row>
                    <xdr:rowOff>9525</xdr:rowOff>
                  </to>
                </anchor>
              </controlPr>
            </control>
          </mc:Choice>
        </mc:AlternateContent>
        <mc:AlternateContent xmlns:mc="http://schemas.openxmlformats.org/markup-compatibility/2006">
          <mc:Choice Requires="x14">
            <control shapeId="14355" r:id="rId61" name="Check Box 19">
              <controlPr defaultSize="0" autoFill="0" autoLine="0" autoPict="0">
                <anchor moveWithCells="1">
                  <from>
                    <xdr:col>5</xdr:col>
                    <xdr:colOff>190500</xdr:colOff>
                    <xdr:row>19</xdr:row>
                    <xdr:rowOff>0</xdr:rowOff>
                  </from>
                  <to>
                    <xdr:col>5</xdr:col>
                    <xdr:colOff>514350</xdr:colOff>
                    <xdr:row>20</xdr:row>
                    <xdr:rowOff>9525</xdr:rowOff>
                  </to>
                </anchor>
              </controlPr>
            </control>
          </mc:Choice>
        </mc:AlternateContent>
        <mc:AlternateContent xmlns:mc="http://schemas.openxmlformats.org/markup-compatibility/2006">
          <mc:Choice Requires="x14">
            <control shapeId="14356" r:id="rId62" name="Check Box 20">
              <controlPr defaultSize="0" autoFill="0" autoLine="0" autoPict="0">
                <anchor moveWithCells="1">
                  <from>
                    <xdr:col>6</xdr:col>
                    <xdr:colOff>114300</xdr:colOff>
                    <xdr:row>19</xdr:row>
                    <xdr:rowOff>0</xdr:rowOff>
                  </from>
                  <to>
                    <xdr:col>6</xdr:col>
                    <xdr:colOff>438150</xdr:colOff>
                    <xdr:row>20</xdr:row>
                    <xdr:rowOff>9525</xdr:rowOff>
                  </to>
                </anchor>
              </controlPr>
            </control>
          </mc:Choice>
        </mc:AlternateContent>
        <mc:AlternateContent xmlns:mc="http://schemas.openxmlformats.org/markup-compatibility/2006">
          <mc:Choice Requires="x14">
            <control shapeId="14357" r:id="rId63" name="Check Box 21">
              <controlPr defaultSize="0" autoFill="0" autoLine="0" autoPict="0">
                <anchor moveWithCells="1">
                  <from>
                    <xdr:col>6</xdr:col>
                    <xdr:colOff>571500</xdr:colOff>
                    <xdr:row>19</xdr:row>
                    <xdr:rowOff>0</xdr:rowOff>
                  </from>
                  <to>
                    <xdr:col>7</xdr:col>
                    <xdr:colOff>285750</xdr:colOff>
                    <xdr:row>20</xdr:row>
                    <xdr:rowOff>9525</xdr:rowOff>
                  </to>
                </anchor>
              </controlPr>
            </control>
          </mc:Choice>
        </mc:AlternateContent>
        <mc:AlternateContent xmlns:mc="http://schemas.openxmlformats.org/markup-compatibility/2006">
          <mc:Choice Requires="x14">
            <control shapeId="14358" r:id="rId64" name="Check Box 22">
              <controlPr defaultSize="0" autoFill="0" autoLine="0" autoPict="0">
                <anchor moveWithCells="1">
                  <from>
                    <xdr:col>2</xdr:col>
                    <xdr:colOff>571500</xdr:colOff>
                    <xdr:row>20</xdr:row>
                    <xdr:rowOff>0</xdr:rowOff>
                  </from>
                  <to>
                    <xdr:col>3</xdr:col>
                    <xdr:colOff>285750</xdr:colOff>
                    <xdr:row>21</xdr:row>
                    <xdr:rowOff>9525</xdr:rowOff>
                  </to>
                </anchor>
              </controlPr>
            </control>
          </mc:Choice>
        </mc:AlternateContent>
        <mc:AlternateContent xmlns:mc="http://schemas.openxmlformats.org/markup-compatibility/2006">
          <mc:Choice Requires="x14">
            <control shapeId="14359" r:id="rId65" name="Check Box 23">
              <controlPr defaultSize="0" autoFill="0" autoLine="0" autoPict="0">
                <anchor moveWithCells="1">
                  <from>
                    <xdr:col>3</xdr:col>
                    <xdr:colOff>447675</xdr:colOff>
                    <xdr:row>20</xdr:row>
                    <xdr:rowOff>0</xdr:rowOff>
                  </from>
                  <to>
                    <xdr:col>4</xdr:col>
                    <xdr:colOff>161925</xdr:colOff>
                    <xdr:row>21</xdr:row>
                    <xdr:rowOff>9525</xdr:rowOff>
                  </to>
                </anchor>
              </controlPr>
            </control>
          </mc:Choice>
        </mc:AlternateContent>
        <mc:AlternateContent xmlns:mc="http://schemas.openxmlformats.org/markup-compatibility/2006">
          <mc:Choice Requires="x14">
            <control shapeId="14360" r:id="rId66" name="Check Box 24">
              <controlPr defaultSize="0" autoFill="0" autoLine="0" autoPict="0">
                <anchor moveWithCells="1">
                  <from>
                    <xdr:col>4</xdr:col>
                    <xdr:colOff>323850</xdr:colOff>
                    <xdr:row>20</xdr:row>
                    <xdr:rowOff>0</xdr:rowOff>
                  </from>
                  <to>
                    <xdr:col>5</xdr:col>
                    <xdr:colOff>38100</xdr:colOff>
                    <xdr:row>21</xdr:row>
                    <xdr:rowOff>9525</xdr:rowOff>
                  </to>
                </anchor>
              </controlPr>
            </control>
          </mc:Choice>
        </mc:AlternateContent>
        <mc:AlternateContent xmlns:mc="http://schemas.openxmlformats.org/markup-compatibility/2006">
          <mc:Choice Requires="x14">
            <control shapeId="14361" r:id="rId67" name="Check Box 25">
              <controlPr defaultSize="0" autoFill="0" autoLine="0" autoPict="0">
                <anchor moveWithCells="1">
                  <from>
                    <xdr:col>5</xdr:col>
                    <xdr:colOff>190500</xdr:colOff>
                    <xdr:row>20</xdr:row>
                    <xdr:rowOff>0</xdr:rowOff>
                  </from>
                  <to>
                    <xdr:col>5</xdr:col>
                    <xdr:colOff>514350</xdr:colOff>
                    <xdr:row>21</xdr:row>
                    <xdr:rowOff>9525</xdr:rowOff>
                  </to>
                </anchor>
              </controlPr>
            </control>
          </mc:Choice>
        </mc:AlternateContent>
        <mc:AlternateContent xmlns:mc="http://schemas.openxmlformats.org/markup-compatibility/2006">
          <mc:Choice Requires="x14">
            <control shapeId="14362" r:id="rId68" name="Check Box 26">
              <controlPr defaultSize="0" autoFill="0" autoLine="0" autoPict="0">
                <anchor moveWithCells="1">
                  <from>
                    <xdr:col>6</xdr:col>
                    <xdr:colOff>114300</xdr:colOff>
                    <xdr:row>20</xdr:row>
                    <xdr:rowOff>0</xdr:rowOff>
                  </from>
                  <to>
                    <xdr:col>6</xdr:col>
                    <xdr:colOff>438150</xdr:colOff>
                    <xdr:row>21</xdr:row>
                    <xdr:rowOff>9525</xdr:rowOff>
                  </to>
                </anchor>
              </controlPr>
            </control>
          </mc:Choice>
        </mc:AlternateContent>
        <mc:AlternateContent xmlns:mc="http://schemas.openxmlformats.org/markup-compatibility/2006">
          <mc:Choice Requires="x14">
            <control shapeId="14363" r:id="rId69" name="Check Box 27">
              <controlPr defaultSize="0" autoFill="0" autoLine="0" autoPict="0">
                <anchor moveWithCells="1">
                  <from>
                    <xdr:col>6</xdr:col>
                    <xdr:colOff>571500</xdr:colOff>
                    <xdr:row>20</xdr:row>
                    <xdr:rowOff>0</xdr:rowOff>
                  </from>
                  <to>
                    <xdr:col>7</xdr:col>
                    <xdr:colOff>285750</xdr:colOff>
                    <xdr:row>21</xdr:row>
                    <xdr:rowOff>9525</xdr:rowOff>
                  </to>
                </anchor>
              </controlPr>
            </control>
          </mc:Choice>
        </mc:AlternateContent>
        <mc:AlternateContent xmlns:mc="http://schemas.openxmlformats.org/markup-compatibility/2006">
          <mc:Choice Requires="x14">
            <control shapeId="14364" r:id="rId70" name="Check Box 28">
              <controlPr defaultSize="0" autoFill="0" autoLine="0" autoPict="0">
                <anchor moveWithCells="1">
                  <from>
                    <xdr:col>2</xdr:col>
                    <xdr:colOff>571500</xdr:colOff>
                    <xdr:row>21</xdr:row>
                    <xdr:rowOff>9525</xdr:rowOff>
                  </from>
                  <to>
                    <xdr:col>3</xdr:col>
                    <xdr:colOff>285750</xdr:colOff>
                    <xdr:row>22</xdr:row>
                    <xdr:rowOff>19050</xdr:rowOff>
                  </to>
                </anchor>
              </controlPr>
            </control>
          </mc:Choice>
        </mc:AlternateContent>
        <mc:AlternateContent xmlns:mc="http://schemas.openxmlformats.org/markup-compatibility/2006">
          <mc:Choice Requires="x14">
            <control shapeId="14365" r:id="rId71" name="Check Box 29">
              <controlPr defaultSize="0" autoFill="0" autoLine="0" autoPict="0">
                <anchor moveWithCells="1">
                  <from>
                    <xdr:col>3</xdr:col>
                    <xdr:colOff>447675</xdr:colOff>
                    <xdr:row>21</xdr:row>
                    <xdr:rowOff>9525</xdr:rowOff>
                  </from>
                  <to>
                    <xdr:col>4</xdr:col>
                    <xdr:colOff>161925</xdr:colOff>
                    <xdr:row>22</xdr:row>
                    <xdr:rowOff>19050</xdr:rowOff>
                  </to>
                </anchor>
              </controlPr>
            </control>
          </mc:Choice>
        </mc:AlternateContent>
        <mc:AlternateContent xmlns:mc="http://schemas.openxmlformats.org/markup-compatibility/2006">
          <mc:Choice Requires="x14">
            <control shapeId="14366" r:id="rId72" name="Check Box 30">
              <controlPr defaultSize="0" autoFill="0" autoLine="0" autoPict="0">
                <anchor moveWithCells="1">
                  <from>
                    <xdr:col>2</xdr:col>
                    <xdr:colOff>571500</xdr:colOff>
                    <xdr:row>23</xdr:row>
                    <xdr:rowOff>0</xdr:rowOff>
                  </from>
                  <to>
                    <xdr:col>3</xdr:col>
                    <xdr:colOff>285750</xdr:colOff>
                    <xdr:row>24</xdr:row>
                    <xdr:rowOff>9525</xdr:rowOff>
                  </to>
                </anchor>
              </controlPr>
            </control>
          </mc:Choice>
        </mc:AlternateContent>
        <mc:AlternateContent xmlns:mc="http://schemas.openxmlformats.org/markup-compatibility/2006">
          <mc:Choice Requires="x14">
            <control shapeId="14367" r:id="rId73" name="Check Box 31">
              <controlPr defaultSize="0" autoFill="0" autoLine="0" autoPict="0">
                <anchor moveWithCells="1">
                  <from>
                    <xdr:col>3</xdr:col>
                    <xdr:colOff>447675</xdr:colOff>
                    <xdr:row>23</xdr:row>
                    <xdr:rowOff>0</xdr:rowOff>
                  </from>
                  <to>
                    <xdr:col>4</xdr:col>
                    <xdr:colOff>238125</xdr:colOff>
                    <xdr:row>24</xdr:row>
                    <xdr:rowOff>9525</xdr:rowOff>
                  </to>
                </anchor>
              </controlPr>
            </control>
          </mc:Choice>
        </mc:AlternateContent>
        <mc:AlternateContent xmlns:mc="http://schemas.openxmlformats.org/markup-compatibility/2006">
          <mc:Choice Requires="x14">
            <control shapeId="14368" r:id="rId74" name="Check Box 32">
              <controlPr defaultSize="0" autoFill="0" autoLine="0" autoPict="0">
                <anchor moveWithCells="1">
                  <from>
                    <xdr:col>4</xdr:col>
                    <xdr:colOff>447675</xdr:colOff>
                    <xdr:row>23</xdr:row>
                    <xdr:rowOff>19050</xdr:rowOff>
                  </from>
                  <to>
                    <xdr:col>5</xdr:col>
                    <xdr:colOff>295275</xdr:colOff>
                    <xdr:row>24</xdr:row>
                    <xdr:rowOff>0</xdr:rowOff>
                  </to>
                </anchor>
              </controlPr>
            </control>
          </mc:Choice>
        </mc:AlternateContent>
        <mc:AlternateContent xmlns:mc="http://schemas.openxmlformats.org/markup-compatibility/2006">
          <mc:Choice Requires="x14">
            <control shapeId="14369" r:id="rId75" name="Check Box 33">
              <controlPr defaultSize="0" autoFill="0" autoLine="0" autoPict="0">
                <anchor moveWithCells="1">
                  <from>
                    <xdr:col>5</xdr:col>
                    <xdr:colOff>561975</xdr:colOff>
                    <xdr:row>23</xdr:row>
                    <xdr:rowOff>0</xdr:rowOff>
                  </from>
                  <to>
                    <xdr:col>6</xdr:col>
                    <xdr:colOff>276225</xdr:colOff>
                    <xdr:row>24</xdr:row>
                    <xdr:rowOff>9525</xdr:rowOff>
                  </to>
                </anchor>
              </controlPr>
            </control>
          </mc:Choice>
        </mc:AlternateContent>
        <mc:AlternateContent xmlns:mc="http://schemas.openxmlformats.org/markup-compatibility/2006">
          <mc:Choice Requires="x14">
            <control shapeId="14370" r:id="rId76" name="Check Box 34">
              <controlPr defaultSize="0" autoFill="0" autoLine="0" autoPict="0">
                <anchor moveWithCells="1">
                  <from>
                    <xdr:col>6</xdr:col>
                    <xdr:colOff>438150</xdr:colOff>
                    <xdr:row>23</xdr:row>
                    <xdr:rowOff>0</xdr:rowOff>
                  </from>
                  <to>
                    <xdr:col>7</xdr:col>
                    <xdr:colOff>152400</xdr:colOff>
                    <xdr:row>24</xdr:row>
                    <xdr:rowOff>9525</xdr:rowOff>
                  </to>
                </anchor>
              </controlPr>
            </control>
          </mc:Choice>
        </mc:AlternateContent>
        <mc:AlternateContent xmlns:mc="http://schemas.openxmlformats.org/markup-compatibility/2006">
          <mc:Choice Requires="x14">
            <control shapeId="14371" r:id="rId77" name="Check Box 35">
              <controlPr defaultSize="0" autoFill="0" autoLine="0" autoPict="0">
                <anchor moveWithCells="1">
                  <from>
                    <xdr:col>2</xdr:col>
                    <xdr:colOff>571500</xdr:colOff>
                    <xdr:row>24</xdr:row>
                    <xdr:rowOff>19050</xdr:rowOff>
                  </from>
                  <to>
                    <xdr:col>3</xdr:col>
                    <xdr:colOff>323850</xdr:colOff>
                    <xdr:row>25</xdr:row>
                    <xdr:rowOff>9525</xdr:rowOff>
                  </to>
                </anchor>
              </controlPr>
            </control>
          </mc:Choice>
        </mc:AlternateContent>
        <mc:AlternateContent xmlns:mc="http://schemas.openxmlformats.org/markup-compatibility/2006">
          <mc:Choice Requires="x14">
            <control shapeId="14372" r:id="rId78" name="Check Box 36">
              <controlPr defaultSize="0" autoFill="0" autoLine="0" autoPict="0">
                <anchor moveWithCells="1">
                  <from>
                    <xdr:col>3</xdr:col>
                    <xdr:colOff>447675</xdr:colOff>
                    <xdr:row>24</xdr:row>
                    <xdr:rowOff>9525</xdr:rowOff>
                  </from>
                  <to>
                    <xdr:col>4</xdr:col>
                    <xdr:colOff>200025</xdr:colOff>
                    <xdr:row>25</xdr:row>
                    <xdr:rowOff>9525</xdr:rowOff>
                  </to>
                </anchor>
              </controlPr>
            </control>
          </mc:Choice>
        </mc:AlternateContent>
        <mc:AlternateContent xmlns:mc="http://schemas.openxmlformats.org/markup-compatibility/2006">
          <mc:Choice Requires="x14">
            <control shapeId="14373" r:id="rId79" name="Check Box 37">
              <controlPr defaultSize="0" autoFill="0" autoLine="0" autoPict="0">
                <anchor moveWithCells="1">
                  <from>
                    <xdr:col>5</xdr:col>
                    <xdr:colOff>257175</xdr:colOff>
                    <xdr:row>16</xdr:row>
                    <xdr:rowOff>19050</xdr:rowOff>
                  </from>
                  <to>
                    <xdr:col>6</xdr:col>
                    <xdr:colOff>9525</xdr:colOff>
                    <xdr:row>16</xdr:row>
                    <xdr:rowOff>200025</xdr:rowOff>
                  </to>
                </anchor>
              </controlPr>
            </control>
          </mc:Choice>
        </mc:AlternateContent>
        <mc:AlternateContent xmlns:mc="http://schemas.openxmlformats.org/markup-compatibility/2006">
          <mc:Choice Requires="x14">
            <control shapeId="14745" r:id="rId80" name="Check Box 409">
              <controlPr defaultSize="0" autoFill="0" autoLine="0" autoPict="0">
                <anchor moveWithCells="1">
                  <from>
                    <xdr:col>2</xdr:col>
                    <xdr:colOff>571500</xdr:colOff>
                    <xdr:row>42</xdr:row>
                    <xdr:rowOff>0</xdr:rowOff>
                  </from>
                  <to>
                    <xdr:col>3</xdr:col>
                    <xdr:colOff>266700</xdr:colOff>
                    <xdr:row>42</xdr:row>
                    <xdr:rowOff>219075</xdr:rowOff>
                  </to>
                </anchor>
              </controlPr>
            </control>
          </mc:Choice>
        </mc:AlternateContent>
        <mc:AlternateContent xmlns:mc="http://schemas.openxmlformats.org/markup-compatibility/2006">
          <mc:Choice Requires="x14">
            <control shapeId="14746" r:id="rId81" name="Check Box 410">
              <controlPr defaultSize="0" autoFill="0" autoLine="0" autoPict="0">
                <anchor moveWithCells="1">
                  <from>
                    <xdr:col>3</xdr:col>
                    <xdr:colOff>352425</xdr:colOff>
                    <xdr:row>42</xdr:row>
                    <xdr:rowOff>0</xdr:rowOff>
                  </from>
                  <to>
                    <xdr:col>4</xdr:col>
                    <xdr:colOff>47625</xdr:colOff>
                    <xdr:row>42</xdr:row>
                    <xdr:rowOff>219075</xdr:rowOff>
                  </to>
                </anchor>
              </controlPr>
            </control>
          </mc:Choice>
        </mc:AlternateContent>
        <mc:AlternateContent xmlns:mc="http://schemas.openxmlformats.org/markup-compatibility/2006">
          <mc:Choice Requires="x14">
            <control shapeId="14747" r:id="rId82" name="Check Box 411">
              <controlPr defaultSize="0" autoFill="0" autoLine="0" autoPict="0">
                <anchor moveWithCells="1">
                  <from>
                    <xdr:col>4</xdr:col>
                    <xdr:colOff>123825</xdr:colOff>
                    <xdr:row>42</xdr:row>
                    <xdr:rowOff>0</xdr:rowOff>
                  </from>
                  <to>
                    <xdr:col>4</xdr:col>
                    <xdr:colOff>428625</xdr:colOff>
                    <xdr:row>42</xdr:row>
                    <xdr:rowOff>219075</xdr:rowOff>
                  </to>
                </anchor>
              </controlPr>
            </control>
          </mc:Choice>
        </mc:AlternateContent>
        <mc:AlternateContent xmlns:mc="http://schemas.openxmlformats.org/markup-compatibility/2006">
          <mc:Choice Requires="x14">
            <control shapeId="14748" r:id="rId83" name="Check Box 412">
              <controlPr defaultSize="0" autoFill="0" autoLine="0" autoPict="0">
                <anchor moveWithCells="1">
                  <from>
                    <xdr:col>4</xdr:col>
                    <xdr:colOff>504825</xdr:colOff>
                    <xdr:row>42</xdr:row>
                    <xdr:rowOff>0</xdr:rowOff>
                  </from>
                  <to>
                    <xdr:col>5</xdr:col>
                    <xdr:colOff>200025</xdr:colOff>
                    <xdr:row>42</xdr:row>
                    <xdr:rowOff>219075</xdr:rowOff>
                  </to>
                </anchor>
              </controlPr>
            </control>
          </mc:Choice>
        </mc:AlternateContent>
        <mc:AlternateContent xmlns:mc="http://schemas.openxmlformats.org/markup-compatibility/2006">
          <mc:Choice Requires="x14">
            <control shapeId="14749" r:id="rId84" name="Check Box 413">
              <controlPr defaultSize="0" autoFill="0" autoLine="0" autoPict="0">
                <anchor moveWithCells="1">
                  <from>
                    <xdr:col>5</xdr:col>
                    <xdr:colOff>257175</xdr:colOff>
                    <xdr:row>42</xdr:row>
                    <xdr:rowOff>0</xdr:rowOff>
                  </from>
                  <to>
                    <xdr:col>5</xdr:col>
                    <xdr:colOff>561975</xdr:colOff>
                    <xdr:row>42</xdr:row>
                    <xdr:rowOff>219075</xdr:rowOff>
                  </to>
                </anchor>
              </controlPr>
            </control>
          </mc:Choice>
        </mc:AlternateContent>
        <mc:AlternateContent xmlns:mc="http://schemas.openxmlformats.org/markup-compatibility/2006">
          <mc:Choice Requires="x14">
            <control shapeId="14750" r:id="rId85" name="Check Box 414">
              <controlPr defaultSize="0" autoFill="0" autoLine="0" autoPict="0">
                <anchor moveWithCells="1">
                  <from>
                    <xdr:col>6</xdr:col>
                    <xdr:colOff>57150</xdr:colOff>
                    <xdr:row>42</xdr:row>
                    <xdr:rowOff>0</xdr:rowOff>
                  </from>
                  <to>
                    <xdr:col>6</xdr:col>
                    <xdr:colOff>361950</xdr:colOff>
                    <xdr:row>42</xdr:row>
                    <xdr:rowOff>219075</xdr:rowOff>
                  </to>
                </anchor>
              </controlPr>
            </control>
          </mc:Choice>
        </mc:AlternateContent>
        <mc:AlternateContent xmlns:mc="http://schemas.openxmlformats.org/markup-compatibility/2006">
          <mc:Choice Requires="x14">
            <control shapeId="14751" r:id="rId86" name="Check Box 415">
              <controlPr defaultSize="0" autoFill="0" autoLine="0" autoPict="0">
                <anchor moveWithCells="1">
                  <from>
                    <xdr:col>6</xdr:col>
                    <xdr:colOff>457200</xdr:colOff>
                    <xdr:row>42</xdr:row>
                    <xdr:rowOff>0</xdr:rowOff>
                  </from>
                  <to>
                    <xdr:col>7</xdr:col>
                    <xdr:colOff>152400</xdr:colOff>
                    <xdr:row>42</xdr:row>
                    <xdr:rowOff>219075</xdr:rowOff>
                  </to>
                </anchor>
              </controlPr>
            </control>
          </mc:Choice>
        </mc:AlternateContent>
        <mc:AlternateContent xmlns:mc="http://schemas.openxmlformats.org/markup-compatibility/2006">
          <mc:Choice Requires="x14">
            <control shapeId="14752" r:id="rId87" name="Check Box 416">
              <controlPr defaultSize="0" autoFill="0" autoLine="0" autoPict="0">
                <anchor moveWithCells="1">
                  <from>
                    <xdr:col>7</xdr:col>
                    <xdr:colOff>257175</xdr:colOff>
                    <xdr:row>42</xdr:row>
                    <xdr:rowOff>0</xdr:rowOff>
                  </from>
                  <to>
                    <xdr:col>7</xdr:col>
                    <xdr:colOff>561975</xdr:colOff>
                    <xdr:row>42</xdr:row>
                    <xdr:rowOff>219075</xdr:rowOff>
                  </to>
                </anchor>
              </controlPr>
            </control>
          </mc:Choice>
        </mc:AlternateContent>
        <mc:AlternateContent xmlns:mc="http://schemas.openxmlformats.org/markup-compatibility/2006">
          <mc:Choice Requires="x14">
            <control shapeId="14753" r:id="rId88" name="Check Box 417">
              <controlPr defaultSize="0" autoFill="0" autoLine="0" autoPict="0">
                <anchor moveWithCells="1">
                  <from>
                    <xdr:col>2</xdr:col>
                    <xdr:colOff>571500</xdr:colOff>
                    <xdr:row>43</xdr:row>
                    <xdr:rowOff>0</xdr:rowOff>
                  </from>
                  <to>
                    <xdr:col>3</xdr:col>
                    <xdr:colOff>323850</xdr:colOff>
                    <xdr:row>43</xdr:row>
                    <xdr:rowOff>219075</xdr:rowOff>
                  </to>
                </anchor>
              </controlPr>
            </control>
          </mc:Choice>
        </mc:AlternateContent>
        <mc:AlternateContent xmlns:mc="http://schemas.openxmlformats.org/markup-compatibility/2006">
          <mc:Choice Requires="x14">
            <control shapeId="14754" r:id="rId89" name="Check Box 418">
              <controlPr defaultSize="0" autoFill="0" autoLine="0" autoPict="0">
                <anchor moveWithCells="1">
                  <from>
                    <xdr:col>3</xdr:col>
                    <xdr:colOff>352425</xdr:colOff>
                    <xdr:row>43</xdr:row>
                    <xdr:rowOff>0</xdr:rowOff>
                  </from>
                  <to>
                    <xdr:col>4</xdr:col>
                    <xdr:colOff>104775</xdr:colOff>
                    <xdr:row>43</xdr:row>
                    <xdr:rowOff>219075</xdr:rowOff>
                  </to>
                </anchor>
              </controlPr>
            </control>
          </mc:Choice>
        </mc:AlternateContent>
        <mc:AlternateContent xmlns:mc="http://schemas.openxmlformats.org/markup-compatibility/2006">
          <mc:Choice Requires="x14">
            <control shapeId="14755" r:id="rId90" name="Check Box 419">
              <controlPr defaultSize="0" autoFill="0" autoLine="0" autoPict="0">
                <anchor moveWithCells="1">
                  <from>
                    <xdr:col>4</xdr:col>
                    <xdr:colOff>123825</xdr:colOff>
                    <xdr:row>43</xdr:row>
                    <xdr:rowOff>0</xdr:rowOff>
                  </from>
                  <to>
                    <xdr:col>4</xdr:col>
                    <xdr:colOff>485775</xdr:colOff>
                    <xdr:row>43</xdr:row>
                    <xdr:rowOff>219075</xdr:rowOff>
                  </to>
                </anchor>
              </controlPr>
            </control>
          </mc:Choice>
        </mc:AlternateContent>
        <mc:AlternateContent xmlns:mc="http://schemas.openxmlformats.org/markup-compatibility/2006">
          <mc:Choice Requires="x14">
            <control shapeId="14756" r:id="rId91" name="Check Box 420">
              <controlPr defaultSize="0" autoFill="0" autoLine="0" autoPict="0">
                <anchor moveWithCells="1">
                  <from>
                    <xdr:col>4</xdr:col>
                    <xdr:colOff>504825</xdr:colOff>
                    <xdr:row>43</xdr:row>
                    <xdr:rowOff>0</xdr:rowOff>
                  </from>
                  <to>
                    <xdr:col>5</xdr:col>
                    <xdr:colOff>257175</xdr:colOff>
                    <xdr:row>43</xdr:row>
                    <xdr:rowOff>219075</xdr:rowOff>
                  </to>
                </anchor>
              </controlPr>
            </control>
          </mc:Choice>
        </mc:AlternateContent>
        <mc:AlternateContent xmlns:mc="http://schemas.openxmlformats.org/markup-compatibility/2006">
          <mc:Choice Requires="x14">
            <control shapeId="14757" r:id="rId92" name="Check Box 421">
              <controlPr defaultSize="0" autoFill="0" autoLine="0" autoPict="0">
                <anchor moveWithCells="1">
                  <from>
                    <xdr:col>5</xdr:col>
                    <xdr:colOff>257175</xdr:colOff>
                    <xdr:row>43</xdr:row>
                    <xdr:rowOff>0</xdr:rowOff>
                  </from>
                  <to>
                    <xdr:col>6</xdr:col>
                    <xdr:colOff>9525</xdr:colOff>
                    <xdr:row>43</xdr:row>
                    <xdr:rowOff>219075</xdr:rowOff>
                  </to>
                </anchor>
              </controlPr>
            </control>
          </mc:Choice>
        </mc:AlternateContent>
        <mc:AlternateContent xmlns:mc="http://schemas.openxmlformats.org/markup-compatibility/2006">
          <mc:Choice Requires="x14">
            <control shapeId="14758" r:id="rId93" name="Check Box 422">
              <controlPr defaultSize="0" autoFill="0" autoLine="0" autoPict="0">
                <anchor moveWithCells="1">
                  <from>
                    <xdr:col>6</xdr:col>
                    <xdr:colOff>57150</xdr:colOff>
                    <xdr:row>43</xdr:row>
                    <xdr:rowOff>0</xdr:rowOff>
                  </from>
                  <to>
                    <xdr:col>6</xdr:col>
                    <xdr:colOff>419100</xdr:colOff>
                    <xdr:row>43</xdr:row>
                    <xdr:rowOff>219075</xdr:rowOff>
                  </to>
                </anchor>
              </controlPr>
            </control>
          </mc:Choice>
        </mc:AlternateContent>
        <mc:AlternateContent xmlns:mc="http://schemas.openxmlformats.org/markup-compatibility/2006">
          <mc:Choice Requires="x14">
            <control shapeId="14759" r:id="rId94" name="Check Box 423">
              <controlPr defaultSize="0" autoFill="0" autoLine="0" autoPict="0">
                <anchor moveWithCells="1">
                  <from>
                    <xdr:col>7</xdr:col>
                    <xdr:colOff>38100</xdr:colOff>
                    <xdr:row>43</xdr:row>
                    <xdr:rowOff>0</xdr:rowOff>
                  </from>
                  <to>
                    <xdr:col>7</xdr:col>
                    <xdr:colOff>400050</xdr:colOff>
                    <xdr:row>43</xdr:row>
                    <xdr:rowOff>219075</xdr:rowOff>
                  </to>
                </anchor>
              </controlPr>
            </control>
          </mc:Choice>
        </mc:AlternateContent>
        <mc:AlternateContent xmlns:mc="http://schemas.openxmlformats.org/markup-compatibility/2006">
          <mc:Choice Requires="x14">
            <control shapeId="14760" r:id="rId95" name="Check Box 424">
              <controlPr defaultSize="0" autoFill="0" autoLine="0" autoPict="0">
                <anchor moveWithCells="1">
                  <from>
                    <xdr:col>2</xdr:col>
                    <xdr:colOff>571500</xdr:colOff>
                    <xdr:row>44</xdr:row>
                    <xdr:rowOff>0</xdr:rowOff>
                  </from>
                  <to>
                    <xdr:col>3</xdr:col>
                    <xdr:colOff>552450</xdr:colOff>
                    <xdr:row>44</xdr:row>
                    <xdr:rowOff>219075</xdr:rowOff>
                  </to>
                </anchor>
              </controlPr>
            </control>
          </mc:Choice>
        </mc:AlternateContent>
        <mc:AlternateContent xmlns:mc="http://schemas.openxmlformats.org/markup-compatibility/2006">
          <mc:Choice Requires="x14">
            <control shapeId="14761" r:id="rId96" name="Check Box 425">
              <controlPr defaultSize="0" autoFill="0" autoLine="0" autoPict="0">
                <anchor moveWithCells="1">
                  <from>
                    <xdr:col>2</xdr:col>
                    <xdr:colOff>571500</xdr:colOff>
                    <xdr:row>46</xdr:row>
                    <xdr:rowOff>0</xdr:rowOff>
                  </from>
                  <to>
                    <xdr:col>3</xdr:col>
                    <xdr:colOff>304800</xdr:colOff>
                    <xdr:row>46</xdr:row>
                    <xdr:rowOff>219075</xdr:rowOff>
                  </to>
                </anchor>
              </controlPr>
            </control>
          </mc:Choice>
        </mc:AlternateContent>
        <mc:AlternateContent xmlns:mc="http://schemas.openxmlformats.org/markup-compatibility/2006">
          <mc:Choice Requires="x14">
            <control shapeId="14762" r:id="rId97" name="Check Box 426">
              <controlPr defaultSize="0" autoFill="0" autoLine="0" autoPict="0">
                <anchor moveWithCells="1">
                  <from>
                    <xdr:col>3</xdr:col>
                    <xdr:colOff>447675</xdr:colOff>
                    <xdr:row>46</xdr:row>
                    <xdr:rowOff>0</xdr:rowOff>
                  </from>
                  <to>
                    <xdr:col>4</xdr:col>
                    <xdr:colOff>247650</xdr:colOff>
                    <xdr:row>46</xdr:row>
                    <xdr:rowOff>219075</xdr:rowOff>
                  </to>
                </anchor>
              </controlPr>
            </control>
          </mc:Choice>
        </mc:AlternateContent>
        <mc:AlternateContent xmlns:mc="http://schemas.openxmlformats.org/markup-compatibility/2006">
          <mc:Choice Requires="x14">
            <control shapeId="14763" r:id="rId98" name="Check Box 427">
              <controlPr defaultSize="0" autoFill="0" autoLine="0" autoPict="0">
                <anchor moveWithCells="1">
                  <from>
                    <xdr:col>4</xdr:col>
                    <xdr:colOff>323850</xdr:colOff>
                    <xdr:row>45</xdr:row>
                    <xdr:rowOff>219075</xdr:rowOff>
                  </from>
                  <to>
                    <xdr:col>5</xdr:col>
                    <xdr:colOff>104775</xdr:colOff>
                    <xdr:row>46</xdr:row>
                    <xdr:rowOff>209550</xdr:rowOff>
                  </to>
                </anchor>
              </controlPr>
            </control>
          </mc:Choice>
        </mc:AlternateContent>
        <mc:AlternateContent xmlns:mc="http://schemas.openxmlformats.org/markup-compatibility/2006">
          <mc:Choice Requires="x14">
            <control shapeId="14764" r:id="rId99" name="Check Box 428">
              <controlPr defaultSize="0" autoFill="0" autoLine="0" autoPict="0">
                <anchor moveWithCells="1">
                  <from>
                    <xdr:col>5</xdr:col>
                    <xdr:colOff>190500</xdr:colOff>
                    <xdr:row>45</xdr:row>
                    <xdr:rowOff>219075</xdr:rowOff>
                  </from>
                  <to>
                    <xdr:col>6</xdr:col>
                    <xdr:colOff>28575</xdr:colOff>
                    <xdr:row>46</xdr:row>
                    <xdr:rowOff>209550</xdr:rowOff>
                  </to>
                </anchor>
              </controlPr>
            </control>
          </mc:Choice>
        </mc:AlternateContent>
        <mc:AlternateContent xmlns:mc="http://schemas.openxmlformats.org/markup-compatibility/2006">
          <mc:Choice Requires="x14">
            <control shapeId="14765" r:id="rId100" name="Check Box 429">
              <controlPr defaultSize="0" autoFill="0" autoLine="0" autoPict="0">
                <anchor moveWithCells="1">
                  <from>
                    <xdr:col>6</xdr:col>
                    <xdr:colOff>114300</xdr:colOff>
                    <xdr:row>45</xdr:row>
                    <xdr:rowOff>219075</xdr:rowOff>
                  </from>
                  <to>
                    <xdr:col>6</xdr:col>
                    <xdr:colOff>523875</xdr:colOff>
                    <xdr:row>46</xdr:row>
                    <xdr:rowOff>209550</xdr:rowOff>
                  </to>
                </anchor>
              </controlPr>
            </control>
          </mc:Choice>
        </mc:AlternateContent>
        <mc:AlternateContent xmlns:mc="http://schemas.openxmlformats.org/markup-compatibility/2006">
          <mc:Choice Requires="x14">
            <control shapeId="14766" r:id="rId101" name="Check Box 430">
              <controlPr defaultSize="0" autoFill="0" autoLine="0" autoPict="0">
                <anchor moveWithCells="1">
                  <from>
                    <xdr:col>6</xdr:col>
                    <xdr:colOff>571500</xdr:colOff>
                    <xdr:row>45</xdr:row>
                    <xdr:rowOff>219075</xdr:rowOff>
                  </from>
                  <to>
                    <xdr:col>7</xdr:col>
                    <xdr:colOff>390525</xdr:colOff>
                    <xdr:row>46</xdr:row>
                    <xdr:rowOff>209550</xdr:rowOff>
                  </to>
                </anchor>
              </controlPr>
            </control>
          </mc:Choice>
        </mc:AlternateContent>
        <mc:AlternateContent xmlns:mc="http://schemas.openxmlformats.org/markup-compatibility/2006">
          <mc:Choice Requires="x14">
            <control shapeId="14767" r:id="rId102" name="Check Box 431">
              <controlPr defaultSize="0" autoFill="0" autoLine="0" autoPict="0">
                <anchor moveWithCells="1">
                  <from>
                    <xdr:col>2</xdr:col>
                    <xdr:colOff>571500</xdr:colOff>
                    <xdr:row>47</xdr:row>
                    <xdr:rowOff>9525</xdr:rowOff>
                  </from>
                  <to>
                    <xdr:col>3</xdr:col>
                    <xdr:colOff>447675</xdr:colOff>
                    <xdr:row>48</xdr:row>
                    <xdr:rowOff>0</xdr:rowOff>
                  </to>
                </anchor>
              </controlPr>
            </control>
          </mc:Choice>
        </mc:AlternateContent>
        <mc:AlternateContent xmlns:mc="http://schemas.openxmlformats.org/markup-compatibility/2006">
          <mc:Choice Requires="x14">
            <control shapeId="14768" r:id="rId103" name="Check Box 432">
              <controlPr defaultSize="0" autoFill="0" autoLine="0" autoPict="0">
                <anchor moveWithCells="1">
                  <from>
                    <xdr:col>3</xdr:col>
                    <xdr:colOff>447675</xdr:colOff>
                    <xdr:row>47</xdr:row>
                    <xdr:rowOff>9525</xdr:rowOff>
                  </from>
                  <to>
                    <xdr:col>4</xdr:col>
                    <xdr:colOff>276225</xdr:colOff>
                    <xdr:row>48</xdr:row>
                    <xdr:rowOff>0</xdr:rowOff>
                  </to>
                </anchor>
              </controlPr>
            </control>
          </mc:Choice>
        </mc:AlternateContent>
        <mc:AlternateContent xmlns:mc="http://schemas.openxmlformats.org/markup-compatibility/2006">
          <mc:Choice Requires="x14">
            <control shapeId="14769" r:id="rId104" name="Check Box 433">
              <controlPr defaultSize="0" autoFill="0" autoLine="0" autoPict="0">
                <anchor moveWithCells="1">
                  <from>
                    <xdr:col>4</xdr:col>
                    <xdr:colOff>323850</xdr:colOff>
                    <xdr:row>47</xdr:row>
                    <xdr:rowOff>9525</xdr:rowOff>
                  </from>
                  <to>
                    <xdr:col>5</xdr:col>
                    <xdr:colOff>114300</xdr:colOff>
                    <xdr:row>48</xdr:row>
                    <xdr:rowOff>0</xdr:rowOff>
                  </to>
                </anchor>
              </controlPr>
            </control>
          </mc:Choice>
        </mc:AlternateContent>
        <mc:AlternateContent xmlns:mc="http://schemas.openxmlformats.org/markup-compatibility/2006">
          <mc:Choice Requires="x14">
            <control shapeId="14770" r:id="rId105" name="Check Box 434">
              <controlPr defaultSize="0" autoFill="0" autoLine="0" autoPict="0">
                <anchor moveWithCells="1">
                  <from>
                    <xdr:col>5</xdr:col>
                    <xdr:colOff>190500</xdr:colOff>
                    <xdr:row>47</xdr:row>
                    <xdr:rowOff>9525</xdr:rowOff>
                  </from>
                  <to>
                    <xdr:col>5</xdr:col>
                    <xdr:colOff>581025</xdr:colOff>
                    <xdr:row>48</xdr:row>
                    <xdr:rowOff>0</xdr:rowOff>
                  </to>
                </anchor>
              </controlPr>
            </control>
          </mc:Choice>
        </mc:AlternateContent>
        <mc:AlternateContent xmlns:mc="http://schemas.openxmlformats.org/markup-compatibility/2006">
          <mc:Choice Requires="x14">
            <control shapeId="14771" r:id="rId106" name="Check Box 435">
              <controlPr defaultSize="0" autoFill="0" autoLine="0" autoPict="0">
                <anchor moveWithCells="1">
                  <from>
                    <xdr:col>6</xdr:col>
                    <xdr:colOff>114300</xdr:colOff>
                    <xdr:row>47</xdr:row>
                    <xdr:rowOff>9525</xdr:rowOff>
                  </from>
                  <to>
                    <xdr:col>6</xdr:col>
                    <xdr:colOff>476250</xdr:colOff>
                    <xdr:row>48</xdr:row>
                    <xdr:rowOff>0</xdr:rowOff>
                  </to>
                </anchor>
              </controlPr>
            </control>
          </mc:Choice>
        </mc:AlternateContent>
        <mc:AlternateContent xmlns:mc="http://schemas.openxmlformats.org/markup-compatibility/2006">
          <mc:Choice Requires="x14">
            <control shapeId="14772" r:id="rId107" name="Check Box 436">
              <controlPr defaultSize="0" autoFill="0" autoLine="0" autoPict="0">
                <anchor moveWithCells="1">
                  <from>
                    <xdr:col>6</xdr:col>
                    <xdr:colOff>571500</xdr:colOff>
                    <xdr:row>47</xdr:row>
                    <xdr:rowOff>9525</xdr:rowOff>
                  </from>
                  <to>
                    <xdr:col>7</xdr:col>
                    <xdr:colOff>314325</xdr:colOff>
                    <xdr:row>48</xdr:row>
                    <xdr:rowOff>0</xdr:rowOff>
                  </to>
                </anchor>
              </controlPr>
            </control>
          </mc:Choice>
        </mc:AlternateContent>
        <mc:AlternateContent xmlns:mc="http://schemas.openxmlformats.org/markup-compatibility/2006">
          <mc:Choice Requires="x14">
            <control shapeId="14773" r:id="rId108" name="Check Box 437">
              <controlPr defaultSize="0" autoFill="0" autoLine="0" autoPict="0">
                <anchor moveWithCells="1">
                  <from>
                    <xdr:col>2</xdr:col>
                    <xdr:colOff>571500</xdr:colOff>
                    <xdr:row>49</xdr:row>
                    <xdr:rowOff>200025</xdr:rowOff>
                  </from>
                  <to>
                    <xdr:col>3</xdr:col>
                    <xdr:colOff>381000</xdr:colOff>
                    <xdr:row>51</xdr:row>
                    <xdr:rowOff>0</xdr:rowOff>
                  </to>
                </anchor>
              </controlPr>
            </control>
          </mc:Choice>
        </mc:AlternateContent>
        <mc:AlternateContent xmlns:mc="http://schemas.openxmlformats.org/markup-compatibility/2006">
          <mc:Choice Requires="x14">
            <control shapeId="14774" r:id="rId109" name="Check Box 438">
              <controlPr defaultSize="0" autoFill="0" autoLine="0" autoPict="0">
                <anchor moveWithCells="1">
                  <from>
                    <xdr:col>3</xdr:col>
                    <xdr:colOff>447675</xdr:colOff>
                    <xdr:row>49</xdr:row>
                    <xdr:rowOff>200025</xdr:rowOff>
                  </from>
                  <to>
                    <xdr:col>4</xdr:col>
                    <xdr:colOff>333375</xdr:colOff>
                    <xdr:row>51</xdr:row>
                    <xdr:rowOff>0</xdr:rowOff>
                  </to>
                </anchor>
              </controlPr>
            </control>
          </mc:Choice>
        </mc:AlternateContent>
        <mc:AlternateContent xmlns:mc="http://schemas.openxmlformats.org/markup-compatibility/2006">
          <mc:Choice Requires="x14">
            <control shapeId="14775" r:id="rId110" name="Check Box 439">
              <controlPr defaultSize="0" autoFill="0" autoLine="0" autoPict="0">
                <anchor moveWithCells="1">
                  <from>
                    <xdr:col>4</xdr:col>
                    <xdr:colOff>438150</xdr:colOff>
                    <xdr:row>49</xdr:row>
                    <xdr:rowOff>200025</xdr:rowOff>
                  </from>
                  <to>
                    <xdr:col>5</xdr:col>
                    <xdr:colOff>381000</xdr:colOff>
                    <xdr:row>51</xdr:row>
                    <xdr:rowOff>0</xdr:rowOff>
                  </to>
                </anchor>
              </controlPr>
            </control>
          </mc:Choice>
        </mc:AlternateContent>
        <mc:AlternateContent xmlns:mc="http://schemas.openxmlformats.org/markup-compatibility/2006">
          <mc:Choice Requires="x14">
            <control shapeId="14776" r:id="rId111" name="Check Box 440">
              <controlPr defaultSize="0" autoFill="0" autoLine="0" autoPict="0">
                <anchor moveWithCells="1">
                  <from>
                    <xdr:col>5</xdr:col>
                    <xdr:colOff>561975</xdr:colOff>
                    <xdr:row>49</xdr:row>
                    <xdr:rowOff>190500</xdr:rowOff>
                  </from>
                  <to>
                    <xdr:col>6</xdr:col>
                    <xdr:colOff>381000</xdr:colOff>
                    <xdr:row>50</xdr:row>
                    <xdr:rowOff>180975</xdr:rowOff>
                  </to>
                </anchor>
              </controlPr>
            </control>
          </mc:Choice>
        </mc:AlternateContent>
        <mc:AlternateContent xmlns:mc="http://schemas.openxmlformats.org/markup-compatibility/2006">
          <mc:Choice Requires="x14">
            <control shapeId="14777" r:id="rId112" name="Check Box 441">
              <controlPr defaultSize="0" autoFill="0" autoLine="0" autoPict="0">
                <anchor moveWithCells="1">
                  <from>
                    <xdr:col>6</xdr:col>
                    <xdr:colOff>438150</xdr:colOff>
                    <xdr:row>49</xdr:row>
                    <xdr:rowOff>190500</xdr:rowOff>
                  </from>
                  <to>
                    <xdr:col>7</xdr:col>
                    <xdr:colOff>266700</xdr:colOff>
                    <xdr:row>50</xdr:row>
                    <xdr:rowOff>180975</xdr:rowOff>
                  </to>
                </anchor>
              </controlPr>
            </control>
          </mc:Choice>
        </mc:AlternateContent>
        <mc:AlternateContent xmlns:mc="http://schemas.openxmlformats.org/markup-compatibility/2006">
          <mc:Choice Requires="x14">
            <control shapeId="14778" r:id="rId113" name="Check Box 442">
              <controlPr defaultSize="0" autoFill="0" autoLine="0" autoPict="0">
                <anchor moveWithCells="1">
                  <from>
                    <xdr:col>2</xdr:col>
                    <xdr:colOff>571500</xdr:colOff>
                    <xdr:row>51</xdr:row>
                    <xdr:rowOff>0</xdr:rowOff>
                  </from>
                  <to>
                    <xdr:col>3</xdr:col>
                    <xdr:colOff>323850</xdr:colOff>
                    <xdr:row>51</xdr:row>
                    <xdr:rowOff>219075</xdr:rowOff>
                  </to>
                </anchor>
              </controlPr>
            </control>
          </mc:Choice>
        </mc:AlternateContent>
        <mc:AlternateContent xmlns:mc="http://schemas.openxmlformats.org/markup-compatibility/2006">
          <mc:Choice Requires="x14">
            <control shapeId="14779" r:id="rId114" name="Check Box 443">
              <controlPr defaultSize="0" autoFill="0" autoLine="0" autoPict="0">
                <anchor moveWithCells="1">
                  <from>
                    <xdr:col>3</xdr:col>
                    <xdr:colOff>447675</xdr:colOff>
                    <xdr:row>51</xdr:row>
                    <xdr:rowOff>0</xdr:rowOff>
                  </from>
                  <to>
                    <xdr:col>4</xdr:col>
                    <xdr:colOff>200025</xdr:colOff>
                    <xdr:row>51</xdr:row>
                    <xdr:rowOff>219075</xdr:rowOff>
                  </to>
                </anchor>
              </controlPr>
            </control>
          </mc:Choice>
        </mc:AlternateContent>
        <mc:AlternateContent xmlns:mc="http://schemas.openxmlformats.org/markup-compatibility/2006">
          <mc:Choice Requires="x14">
            <control shapeId="14780" r:id="rId115" name="Check Box 444">
              <controlPr defaultSize="0" autoFill="0" autoLine="0" autoPict="0">
                <anchor moveWithCells="1">
                  <from>
                    <xdr:col>3</xdr:col>
                    <xdr:colOff>447675</xdr:colOff>
                    <xdr:row>48</xdr:row>
                    <xdr:rowOff>28575</xdr:rowOff>
                  </from>
                  <to>
                    <xdr:col>4</xdr:col>
                    <xdr:colOff>200025</xdr:colOff>
                    <xdr:row>49</xdr:row>
                    <xdr:rowOff>19050</xdr:rowOff>
                  </to>
                </anchor>
              </controlPr>
            </control>
          </mc:Choice>
        </mc:AlternateContent>
        <mc:AlternateContent xmlns:mc="http://schemas.openxmlformats.org/markup-compatibility/2006">
          <mc:Choice Requires="x14">
            <control shapeId="14781" r:id="rId116" name="Check Box 445">
              <controlPr defaultSize="0" autoFill="0" autoLine="0" autoPict="0">
                <anchor moveWithCells="1">
                  <from>
                    <xdr:col>2</xdr:col>
                    <xdr:colOff>571500</xdr:colOff>
                    <xdr:row>48</xdr:row>
                    <xdr:rowOff>28575</xdr:rowOff>
                  </from>
                  <to>
                    <xdr:col>3</xdr:col>
                    <xdr:colOff>323850</xdr:colOff>
                    <xdr:row>49</xdr:row>
                    <xdr:rowOff>19050</xdr:rowOff>
                  </to>
                </anchor>
              </controlPr>
            </control>
          </mc:Choice>
        </mc:AlternateContent>
        <mc:AlternateContent xmlns:mc="http://schemas.openxmlformats.org/markup-compatibility/2006">
          <mc:Choice Requires="x14">
            <control shapeId="14782" r:id="rId117" name="Check Box 446">
              <controlPr defaultSize="0" autoFill="0" autoLine="0" autoPict="0">
                <anchor moveWithCells="1">
                  <from>
                    <xdr:col>3</xdr:col>
                    <xdr:colOff>447675</xdr:colOff>
                    <xdr:row>77</xdr:row>
                    <xdr:rowOff>180975</xdr:rowOff>
                  </from>
                  <to>
                    <xdr:col>4</xdr:col>
                    <xdr:colOff>200025</xdr:colOff>
                    <xdr:row>78</xdr:row>
                    <xdr:rowOff>209550</xdr:rowOff>
                  </to>
                </anchor>
              </controlPr>
            </control>
          </mc:Choice>
        </mc:AlternateContent>
        <mc:AlternateContent xmlns:mc="http://schemas.openxmlformats.org/markup-compatibility/2006">
          <mc:Choice Requires="x14">
            <control shapeId="14783" r:id="rId118" name="Check Box 447">
              <controlPr defaultSize="0" autoFill="0" autoLine="0" autoPict="0">
                <anchor moveWithCells="1">
                  <from>
                    <xdr:col>2</xdr:col>
                    <xdr:colOff>571500</xdr:colOff>
                    <xdr:row>78</xdr:row>
                    <xdr:rowOff>0</xdr:rowOff>
                  </from>
                  <to>
                    <xdr:col>3</xdr:col>
                    <xdr:colOff>323850</xdr:colOff>
                    <xdr:row>78</xdr:row>
                    <xdr:rowOff>219075</xdr:rowOff>
                  </to>
                </anchor>
              </controlPr>
            </control>
          </mc:Choice>
        </mc:AlternateContent>
        <mc:AlternateContent xmlns:mc="http://schemas.openxmlformats.org/markup-compatibility/2006">
          <mc:Choice Requires="x14">
            <control shapeId="14784" r:id="rId119" name="Check Box 448">
              <controlPr defaultSize="0" autoFill="0" autoLine="0" autoPict="0">
                <anchor moveWithCells="1">
                  <from>
                    <xdr:col>6</xdr:col>
                    <xdr:colOff>438150</xdr:colOff>
                    <xdr:row>76</xdr:row>
                    <xdr:rowOff>152400</xdr:rowOff>
                  </from>
                  <to>
                    <xdr:col>7</xdr:col>
                    <xdr:colOff>266700</xdr:colOff>
                    <xdr:row>77</xdr:row>
                    <xdr:rowOff>180975</xdr:rowOff>
                  </to>
                </anchor>
              </controlPr>
            </control>
          </mc:Choice>
        </mc:AlternateContent>
        <mc:AlternateContent xmlns:mc="http://schemas.openxmlformats.org/markup-compatibility/2006">
          <mc:Choice Requires="x14">
            <control shapeId="14785" r:id="rId120" name="Check Box 449">
              <controlPr defaultSize="0" autoFill="0" autoLine="0" autoPict="0">
                <anchor moveWithCells="1">
                  <from>
                    <xdr:col>5</xdr:col>
                    <xdr:colOff>561975</xdr:colOff>
                    <xdr:row>76</xdr:row>
                    <xdr:rowOff>152400</xdr:rowOff>
                  </from>
                  <to>
                    <xdr:col>6</xdr:col>
                    <xdr:colOff>419100</xdr:colOff>
                    <xdr:row>77</xdr:row>
                    <xdr:rowOff>180975</xdr:rowOff>
                  </to>
                </anchor>
              </controlPr>
            </control>
          </mc:Choice>
        </mc:AlternateContent>
        <mc:AlternateContent xmlns:mc="http://schemas.openxmlformats.org/markup-compatibility/2006">
          <mc:Choice Requires="x14">
            <control shapeId="14786" r:id="rId121" name="Check Box 450">
              <controlPr defaultSize="0" autoFill="0" autoLine="0" autoPict="0">
                <anchor moveWithCells="1">
                  <from>
                    <xdr:col>4</xdr:col>
                    <xdr:colOff>447675</xdr:colOff>
                    <xdr:row>76</xdr:row>
                    <xdr:rowOff>161925</xdr:rowOff>
                  </from>
                  <to>
                    <xdr:col>5</xdr:col>
                    <xdr:colOff>295275</xdr:colOff>
                    <xdr:row>78</xdr:row>
                    <xdr:rowOff>0</xdr:rowOff>
                  </to>
                </anchor>
              </controlPr>
            </control>
          </mc:Choice>
        </mc:AlternateContent>
        <mc:AlternateContent xmlns:mc="http://schemas.openxmlformats.org/markup-compatibility/2006">
          <mc:Choice Requires="x14">
            <control shapeId="14787" r:id="rId122" name="Check Box 451">
              <controlPr defaultSize="0" autoFill="0" autoLine="0" autoPict="0">
                <anchor moveWithCells="1">
                  <from>
                    <xdr:col>3</xdr:col>
                    <xdr:colOff>447675</xdr:colOff>
                    <xdr:row>76</xdr:row>
                    <xdr:rowOff>152400</xdr:rowOff>
                  </from>
                  <to>
                    <xdr:col>4</xdr:col>
                    <xdr:colOff>390525</xdr:colOff>
                    <xdr:row>77</xdr:row>
                    <xdr:rowOff>180975</xdr:rowOff>
                  </to>
                </anchor>
              </controlPr>
            </control>
          </mc:Choice>
        </mc:AlternateContent>
        <mc:AlternateContent xmlns:mc="http://schemas.openxmlformats.org/markup-compatibility/2006">
          <mc:Choice Requires="x14">
            <control shapeId="14788" r:id="rId123" name="Check Box 452">
              <controlPr defaultSize="0" autoFill="0" autoLine="0" autoPict="0">
                <anchor moveWithCells="1">
                  <from>
                    <xdr:col>2</xdr:col>
                    <xdr:colOff>571500</xdr:colOff>
                    <xdr:row>76</xdr:row>
                    <xdr:rowOff>152400</xdr:rowOff>
                  </from>
                  <to>
                    <xdr:col>3</xdr:col>
                    <xdr:colOff>466725</xdr:colOff>
                    <xdr:row>77</xdr:row>
                    <xdr:rowOff>180975</xdr:rowOff>
                  </to>
                </anchor>
              </controlPr>
            </control>
          </mc:Choice>
        </mc:AlternateContent>
        <mc:AlternateContent xmlns:mc="http://schemas.openxmlformats.org/markup-compatibility/2006">
          <mc:Choice Requires="x14">
            <control shapeId="14789" r:id="rId124" name="Check Box 453">
              <controlPr defaultSize="0" autoFill="0" autoLine="0" autoPict="0">
                <anchor moveWithCells="1">
                  <from>
                    <xdr:col>3</xdr:col>
                    <xdr:colOff>447675</xdr:colOff>
                    <xdr:row>75</xdr:row>
                    <xdr:rowOff>28575</xdr:rowOff>
                  </from>
                  <to>
                    <xdr:col>4</xdr:col>
                    <xdr:colOff>371475</xdr:colOff>
                    <xdr:row>76</xdr:row>
                    <xdr:rowOff>19050</xdr:rowOff>
                  </to>
                </anchor>
              </controlPr>
            </control>
          </mc:Choice>
        </mc:AlternateContent>
        <mc:AlternateContent xmlns:mc="http://schemas.openxmlformats.org/markup-compatibility/2006">
          <mc:Choice Requires="x14">
            <control shapeId="14790" r:id="rId125" name="Check Box 454">
              <controlPr defaultSize="0" autoFill="0" autoLine="0" autoPict="0">
                <anchor moveWithCells="1">
                  <from>
                    <xdr:col>2</xdr:col>
                    <xdr:colOff>571500</xdr:colOff>
                    <xdr:row>75</xdr:row>
                    <xdr:rowOff>28575</xdr:rowOff>
                  </from>
                  <to>
                    <xdr:col>3</xdr:col>
                    <xdr:colOff>428625</xdr:colOff>
                    <xdr:row>76</xdr:row>
                    <xdr:rowOff>19050</xdr:rowOff>
                  </to>
                </anchor>
              </controlPr>
            </control>
          </mc:Choice>
        </mc:AlternateContent>
        <mc:AlternateContent xmlns:mc="http://schemas.openxmlformats.org/markup-compatibility/2006">
          <mc:Choice Requires="x14">
            <control shapeId="14791" r:id="rId126" name="Check Box 455">
              <controlPr defaultSize="0" autoFill="0" autoLine="0" autoPict="0">
                <anchor moveWithCells="1">
                  <from>
                    <xdr:col>6</xdr:col>
                    <xdr:colOff>571500</xdr:colOff>
                    <xdr:row>74</xdr:row>
                    <xdr:rowOff>0</xdr:rowOff>
                  </from>
                  <to>
                    <xdr:col>7</xdr:col>
                    <xdr:colOff>371475</xdr:colOff>
                    <xdr:row>74</xdr:row>
                    <xdr:rowOff>219075</xdr:rowOff>
                  </to>
                </anchor>
              </controlPr>
            </control>
          </mc:Choice>
        </mc:AlternateContent>
        <mc:AlternateContent xmlns:mc="http://schemas.openxmlformats.org/markup-compatibility/2006">
          <mc:Choice Requires="x14">
            <control shapeId="14792" r:id="rId127" name="Check Box 456">
              <controlPr defaultSize="0" autoFill="0" autoLine="0" autoPict="0">
                <anchor moveWithCells="1">
                  <from>
                    <xdr:col>6</xdr:col>
                    <xdr:colOff>114300</xdr:colOff>
                    <xdr:row>74</xdr:row>
                    <xdr:rowOff>0</xdr:rowOff>
                  </from>
                  <to>
                    <xdr:col>6</xdr:col>
                    <xdr:colOff>533400</xdr:colOff>
                    <xdr:row>74</xdr:row>
                    <xdr:rowOff>219075</xdr:rowOff>
                  </to>
                </anchor>
              </controlPr>
            </control>
          </mc:Choice>
        </mc:AlternateContent>
        <mc:AlternateContent xmlns:mc="http://schemas.openxmlformats.org/markup-compatibility/2006">
          <mc:Choice Requires="x14">
            <control shapeId="14793" r:id="rId128" name="Check Box 457">
              <controlPr defaultSize="0" autoFill="0" autoLine="0" autoPict="0">
                <anchor moveWithCells="1">
                  <from>
                    <xdr:col>5</xdr:col>
                    <xdr:colOff>190500</xdr:colOff>
                    <xdr:row>74</xdr:row>
                    <xdr:rowOff>0</xdr:rowOff>
                  </from>
                  <to>
                    <xdr:col>6</xdr:col>
                    <xdr:colOff>38100</xdr:colOff>
                    <xdr:row>74</xdr:row>
                    <xdr:rowOff>219075</xdr:rowOff>
                  </to>
                </anchor>
              </controlPr>
            </control>
          </mc:Choice>
        </mc:AlternateContent>
        <mc:AlternateContent xmlns:mc="http://schemas.openxmlformats.org/markup-compatibility/2006">
          <mc:Choice Requires="x14">
            <control shapeId="14794" r:id="rId129" name="Check Box 458">
              <controlPr defaultSize="0" autoFill="0" autoLine="0" autoPict="0">
                <anchor moveWithCells="1">
                  <from>
                    <xdr:col>4</xdr:col>
                    <xdr:colOff>323850</xdr:colOff>
                    <xdr:row>74</xdr:row>
                    <xdr:rowOff>0</xdr:rowOff>
                  </from>
                  <to>
                    <xdr:col>5</xdr:col>
                    <xdr:colOff>209550</xdr:colOff>
                    <xdr:row>74</xdr:row>
                    <xdr:rowOff>219075</xdr:rowOff>
                  </to>
                </anchor>
              </controlPr>
            </control>
          </mc:Choice>
        </mc:AlternateContent>
        <mc:AlternateContent xmlns:mc="http://schemas.openxmlformats.org/markup-compatibility/2006">
          <mc:Choice Requires="x14">
            <control shapeId="14795" r:id="rId130" name="Check Box 459">
              <controlPr defaultSize="0" autoFill="0" autoLine="0" autoPict="0">
                <anchor moveWithCells="1">
                  <from>
                    <xdr:col>3</xdr:col>
                    <xdr:colOff>447675</xdr:colOff>
                    <xdr:row>74</xdr:row>
                    <xdr:rowOff>0</xdr:rowOff>
                  </from>
                  <to>
                    <xdr:col>4</xdr:col>
                    <xdr:colOff>285750</xdr:colOff>
                    <xdr:row>74</xdr:row>
                    <xdr:rowOff>219075</xdr:rowOff>
                  </to>
                </anchor>
              </controlPr>
            </control>
          </mc:Choice>
        </mc:AlternateContent>
        <mc:AlternateContent xmlns:mc="http://schemas.openxmlformats.org/markup-compatibility/2006">
          <mc:Choice Requires="x14">
            <control shapeId="14796" r:id="rId131" name="Check Box 460">
              <controlPr defaultSize="0" autoFill="0" autoLine="0" autoPict="0">
                <anchor moveWithCells="1">
                  <from>
                    <xdr:col>2</xdr:col>
                    <xdr:colOff>571500</xdr:colOff>
                    <xdr:row>74</xdr:row>
                    <xdr:rowOff>0</xdr:rowOff>
                  </from>
                  <to>
                    <xdr:col>3</xdr:col>
                    <xdr:colOff>419100</xdr:colOff>
                    <xdr:row>74</xdr:row>
                    <xdr:rowOff>219075</xdr:rowOff>
                  </to>
                </anchor>
              </controlPr>
            </control>
          </mc:Choice>
        </mc:AlternateContent>
        <mc:AlternateContent xmlns:mc="http://schemas.openxmlformats.org/markup-compatibility/2006">
          <mc:Choice Requires="x14">
            <control shapeId="14797" r:id="rId132" name="Check Box 461">
              <controlPr defaultSize="0" autoFill="0" autoLine="0" autoPict="0">
                <anchor moveWithCells="1">
                  <from>
                    <xdr:col>6</xdr:col>
                    <xdr:colOff>571500</xdr:colOff>
                    <xdr:row>73</xdr:row>
                    <xdr:rowOff>0</xdr:rowOff>
                  </from>
                  <to>
                    <xdr:col>7</xdr:col>
                    <xdr:colOff>390525</xdr:colOff>
                    <xdr:row>73</xdr:row>
                    <xdr:rowOff>219075</xdr:rowOff>
                  </to>
                </anchor>
              </controlPr>
            </control>
          </mc:Choice>
        </mc:AlternateContent>
        <mc:AlternateContent xmlns:mc="http://schemas.openxmlformats.org/markup-compatibility/2006">
          <mc:Choice Requires="x14">
            <control shapeId="14798" r:id="rId133" name="Check Box 462">
              <controlPr defaultSize="0" autoFill="0" autoLine="0" autoPict="0">
                <anchor moveWithCells="1">
                  <from>
                    <xdr:col>6</xdr:col>
                    <xdr:colOff>114300</xdr:colOff>
                    <xdr:row>73</xdr:row>
                    <xdr:rowOff>0</xdr:rowOff>
                  </from>
                  <to>
                    <xdr:col>6</xdr:col>
                    <xdr:colOff>561975</xdr:colOff>
                    <xdr:row>73</xdr:row>
                    <xdr:rowOff>219075</xdr:rowOff>
                  </to>
                </anchor>
              </controlPr>
            </control>
          </mc:Choice>
        </mc:AlternateContent>
        <mc:AlternateContent xmlns:mc="http://schemas.openxmlformats.org/markup-compatibility/2006">
          <mc:Choice Requires="x14">
            <control shapeId="14799" r:id="rId134" name="Check Box 463">
              <controlPr defaultSize="0" autoFill="0" autoLine="0" autoPict="0">
                <anchor moveWithCells="1">
                  <from>
                    <xdr:col>5</xdr:col>
                    <xdr:colOff>190500</xdr:colOff>
                    <xdr:row>73</xdr:row>
                    <xdr:rowOff>0</xdr:rowOff>
                  </from>
                  <to>
                    <xdr:col>6</xdr:col>
                    <xdr:colOff>57150</xdr:colOff>
                    <xdr:row>73</xdr:row>
                    <xdr:rowOff>219075</xdr:rowOff>
                  </to>
                </anchor>
              </controlPr>
            </control>
          </mc:Choice>
        </mc:AlternateContent>
        <mc:AlternateContent xmlns:mc="http://schemas.openxmlformats.org/markup-compatibility/2006">
          <mc:Choice Requires="x14">
            <control shapeId="14800" r:id="rId135" name="Check Box 464">
              <controlPr defaultSize="0" autoFill="0" autoLine="0" autoPict="0">
                <anchor moveWithCells="1">
                  <from>
                    <xdr:col>4</xdr:col>
                    <xdr:colOff>323850</xdr:colOff>
                    <xdr:row>73</xdr:row>
                    <xdr:rowOff>0</xdr:rowOff>
                  </from>
                  <to>
                    <xdr:col>5</xdr:col>
                    <xdr:colOff>114300</xdr:colOff>
                    <xdr:row>73</xdr:row>
                    <xdr:rowOff>219075</xdr:rowOff>
                  </to>
                </anchor>
              </controlPr>
            </control>
          </mc:Choice>
        </mc:AlternateContent>
        <mc:AlternateContent xmlns:mc="http://schemas.openxmlformats.org/markup-compatibility/2006">
          <mc:Choice Requires="x14">
            <control shapeId="14801" r:id="rId136" name="Check Box 465">
              <controlPr defaultSize="0" autoFill="0" autoLine="0" autoPict="0">
                <anchor moveWithCells="1">
                  <from>
                    <xdr:col>3</xdr:col>
                    <xdr:colOff>447675</xdr:colOff>
                    <xdr:row>73</xdr:row>
                    <xdr:rowOff>0</xdr:rowOff>
                  </from>
                  <to>
                    <xdr:col>4</xdr:col>
                    <xdr:colOff>247650</xdr:colOff>
                    <xdr:row>73</xdr:row>
                    <xdr:rowOff>219075</xdr:rowOff>
                  </to>
                </anchor>
              </controlPr>
            </control>
          </mc:Choice>
        </mc:AlternateContent>
        <mc:AlternateContent xmlns:mc="http://schemas.openxmlformats.org/markup-compatibility/2006">
          <mc:Choice Requires="x14">
            <control shapeId="14802" r:id="rId137" name="Check Box 466">
              <controlPr defaultSize="0" autoFill="0" autoLine="0" autoPict="0">
                <anchor moveWithCells="1">
                  <from>
                    <xdr:col>2</xdr:col>
                    <xdr:colOff>571500</xdr:colOff>
                    <xdr:row>73</xdr:row>
                    <xdr:rowOff>0</xdr:rowOff>
                  </from>
                  <to>
                    <xdr:col>3</xdr:col>
                    <xdr:colOff>476250</xdr:colOff>
                    <xdr:row>73</xdr:row>
                    <xdr:rowOff>219075</xdr:rowOff>
                  </to>
                </anchor>
              </controlPr>
            </control>
          </mc:Choice>
        </mc:AlternateContent>
        <mc:AlternateContent xmlns:mc="http://schemas.openxmlformats.org/markup-compatibility/2006">
          <mc:Choice Requires="x14">
            <control shapeId="14803" r:id="rId138" name="Check Box 467">
              <controlPr defaultSize="0" autoFill="0" autoLine="0" autoPict="0">
                <anchor moveWithCells="1">
                  <from>
                    <xdr:col>2</xdr:col>
                    <xdr:colOff>571500</xdr:colOff>
                    <xdr:row>71</xdr:row>
                    <xdr:rowOff>9525</xdr:rowOff>
                  </from>
                  <to>
                    <xdr:col>3</xdr:col>
                    <xdr:colOff>323850</xdr:colOff>
                    <xdr:row>72</xdr:row>
                    <xdr:rowOff>0</xdr:rowOff>
                  </to>
                </anchor>
              </controlPr>
            </control>
          </mc:Choice>
        </mc:AlternateContent>
        <mc:AlternateContent xmlns:mc="http://schemas.openxmlformats.org/markup-compatibility/2006">
          <mc:Choice Requires="x14">
            <control shapeId="14804" r:id="rId139" name="Check Box 468">
              <controlPr defaultSize="0" autoFill="0" autoLine="0" autoPict="0">
                <anchor moveWithCells="1">
                  <from>
                    <xdr:col>7</xdr:col>
                    <xdr:colOff>57150</xdr:colOff>
                    <xdr:row>70</xdr:row>
                    <xdr:rowOff>9525</xdr:rowOff>
                  </from>
                  <to>
                    <xdr:col>7</xdr:col>
                    <xdr:colOff>419100</xdr:colOff>
                    <xdr:row>71</xdr:row>
                    <xdr:rowOff>0</xdr:rowOff>
                  </to>
                </anchor>
              </controlPr>
            </control>
          </mc:Choice>
        </mc:AlternateContent>
        <mc:AlternateContent xmlns:mc="http://schemas.openxmlformats.org/markup-compatibility/2006">
          <mc:Choice Requires="x14">
            <control shapeId="14805" r:id="rId140" name="Check Box 469">
              <controlPr defaultSize="0" autoFill="0" autoLine="0" autoPict="0">
                <anchor moveWithCells="1">
                  <from>
                    <xdr:col>6</xdr:col>
                    <xdr:colOff>57150</xdr:colOff>
                    <xdr:row>70</xdr:row>
                    <xdr:rowOff>0</xdr:rowOff>
                  </from>
                  <to>
                    <xdr:col>6</xdr:col>
                    <xdr:colOff>419100</xdr:colOff>
                    <xdr:row>70</xdr:row>
                    <xdr:rowOff>219075</xdr:rowOff>
                  </to>
                </anchor>
              </controlPr>
            </control>
          </mc:Choice>
        </mc:AlternateContent>
        <mc:AlternateContent xmlns:mc="http://schemas.openxmlformats.org/markup-compatibility/2006">
          <mc:Choice Requires="x14">
            <control shapeId="14806" r:id="rId141" name="Check Box 470">
              <controlPr defaultSize="0" autoFill="0" autoLine="0" autoPict="0">
                <anchor moveWithCells="1">
                  <from>
                    <xdr:col>5</xdr:col>
                    <xdr:colOff>257175</xdr:colOff>
                    <xdr:row>70</xdr:row>
                    <xdr:rowOff>0</xdr:rowOff>
                  </from>
                  <to>
                    <xdr:col>6</xdr:col>
                    <xdr:colOff>9525</xdr:colOff>
                    <xdr:row>70</xdr:row>
                    <xdr:rowOff>219075</xdr:rowOff>
                  </to>
                </anchor>
              </controlPr>
            </control>
          </mc:Choice>
        </mc:AlternateContent>
        <mc:AlternateContent xmlns:mc="http://schemas.openxmlformats.org/markup-compatibility/2006">
          <mc:Choice Requires="x14">
            <control shapeId="14807" r:id="rId142" name="Check Box 471">
              <controlPr defaultSize="0" autoFill="0" autoLine="0" autoPict="0">
                <anchor moveWithCells="1">
                  <from>
                    <xdr:col>4</xdr:col>
                    <xdr:colOff>504825</xdr:colOff>
                    <xdr:row>70</xdr:row>
                    <xdr:rowOff>19050</xdr:rowOff>
                  </from>
                  <to>
                    <xdr:col>5</xdr:col>
                    <xdr:colOff>257175</xdr:colOff>
                    <xdr:row>70</xdr:row>
                    <xdr:rowOff>209550</xdr:rowOff>
                  </to>
                </anchor>
              </controlPr>
            </control>
          </mc:Choice>
        </mc:AlternateContent>
        <mc:AlternateContent xmlns:mc="http://schemas.openxmlformats.org/markup-compatibility/2006">
          <mc:Choice Requires="x14">
            <control shapeId="14808" r:id="rId143" name="Check Box 472">
              <controlPr defaultSize="0" autoFill="0" autoLine="0" autoPict="0">
                <anchor moveWithCells="1">
                  <from>
                    <xdr:col>4</xdr:col>
                    <xdr:colOff>123825</xdr:colOff>
                    <xdr:row>69</xdr:row>
                    <xdr:rowOff>219075</xdr:rowOff>
                  </from>
                  <to>
                    <xdr:col>4</xdr:col>
                    <xdr:colOff>485775</xdr:colOff>
                    <xdr:row>71</xdr:row>
                    <xdr:rowOff>0</xdr:rowOff>
                  </to>
                </anchor>
              </controlPr>
            </control>
          </mc:Choice>
        </mc:AlternateContent>
        <mc:AlternateContent xmlns:mc="http://schemas.openxmlformats.org/markup-compatibility/2006">
          <mc:Choice Requires="x14">
            <control shapeId="14809" r:id="rId144" name="Check Box 473">
              <controlPr defaultSize="0" autoFill="0" autoLine="0" autoPict="0">
                <anchor moveWithCells="1">
                  <from>
                    <xdr:col>3</xdr:col>
                    <xdr:colOff>352425</xdr:colOff>
                    <xdr:row>70</xdr:row>
                    <xdr:rowOff>19050</xdr:rowOff>
                  </from>
                  <to>
                    <xdr:col>4</xdr:col>
                    <xdr:colOff>104775</xdr:colOff>
                    <xdr:row>70</xdr:row>
                    <xdr:rowOff>209550</xdr:rowOff>
                  </to>
                </anchor>
              </controlPr>
            </control>
          </mc:Choice>
        </mc:AlternateContent>
        <mc:AlternateContent xmlns:mc="http://schemas.openxmlformats.org/markup-compatibility/2006">
          <mc:Choice Requires="x14">
            <control shapeId="14810" r:id="rId145" name="Check Box 474">
              <controlPr defaultSize="0" autoFill="0" autoLine="0" autoPict="0">
                <anchor moveWithCells="1">
                  <from>
                    <xdr:col>2</xdr:col>
                    <xdr:colOff>571500</xdr:colOff>
                    <xdr:row>70</xdr:row>
                    <xdr:rowOff>0</xdr:rowOff>
                  </from>
                  <to>
                    <xdr:col>3</xdr:col>
                    <xdr:colOff>323850</xdr:colOff>
                    <xdr:row>70</xdr:row>
                    <xdr:rowOff>219075</xdr:rowOff>
                  </to>
                </anchor>
              </controlPr>
            </control>
          </mc:Choice>
        </mc:AlternateContent>
        <mc:AlternateContent xmlns:mc="http://schemas.openxmlformats.org/markup-compatibility/2006">
          <mc:Choice Requires="x14">
            <control shapeId="14811" r:id="rId146" name="Check Box 475">
              <controlPr defaultSize="0" autoFill="0" autoLine="0" autoPict="0">
                <anchor moveWithCells="1">
                  <from>
                    <xdr:col>2</xdr:col>
                    <xdr:colOff>571500</xdr:colOff>
                    <xdr:row>69</xdr:row>
                    <xdr:rowOff>0</xdr:rowOff>
                  </from>
                  <to>
                    <xdr:col>3</xdr:col>
                    <xdr:colOff>323850</xdr:colOff>
                    <xdr:row>69</xdr:row>
                    <xdr:rowOff>219075</xdr:rowOff>
                  </to>
                </anchor>
              </controlPr>
            </control>
          </mc:Choice>
        </mc:AlternateContent>
        <mc:AlternateContent xmlns:mc="http://schemas.openxmlformats.org/markup-compatibility/2006">
          <mc:Choice Requires="x14">
            <control shapeId="14812" r:id="rId147" name="Check Box 476">
              <controlPr defaultSize="0" autoFill="0" autoLine="0" autoPict="0">
                <anchor moveWithCells="1">
                  <from>
                    <xdr:col>3</xdr:col>
                    <xdr:colOff>352425</xdr:colOff>
                    <xdr:row>69</xdr:row>
                    <xdr:rowOff>0</xdr:rowOff>
                  </from>
                  <to>
                    <xdr:col>4</xdr:col>
                    <xdr:colOff>104775</xdr:colOff>
                    <xdr:row>69</xdr:row>
                    <xdr:rowOff>219075</xdr:rowOff>
                  </to>
                </anchor>
              </controlPr>
            </control>
          </mc:Choice>
        </mc:AlternateContent>
        <mc:AlternateContent xmlns:mc="http://schemas.openxmlformats.org/markup-compatibility/2006">
          <mc:Choice Requires="x14">
            <control shapeId="14813" r:id="rId148" name="Check Box 477">
              <controlPr defaultSize="0" autoFill="0" autoLine="0" autoPict="0">
                <anchor moveWithCells="1">
                  <from>
                    <xdr:col>4</xdr:col>
                    <xdr:colOff>123825</xdr:colOff>
                    <xdr:row>69</xdr:row>
                    <xdr:rowOff>0</xdr:rowOff>
                  </from>
                  <to>
                    <xdr:col>4</xdr:col>
                    <xdr:colOff>485775</xdr:colOff>
                    <xdr:row>69</xdr:row>
                    <xdr:rowOff>219075</xdr:rowOff>
                  </to>
                </anchor>
              </controlPr>
            </control>
          </mc:Choice>
        </mc:AlternateContent>
        <mc:AlternateContent xmlns:mc="http://schemas.openxmlformats.org/markup-compatibility/2006">
          <mc:Choice Requires="x14">
            <control shapeId="14814" r:id="rId149" name="Check Box 478">
              <controlPr defaultSize="0" autoFill="0" autoLine="0" autoPict="0">
                <anchor moveWithCells="1">
                  <from>
                    <xdr:col>4</xdr:col>
                    <xdr:colOff>504825</xdr:colOff>
                    <xdr:row>69</xdr:row>
                    <xdr:rowOff>0</xdr:rowOff>
                  </from>
                  <to>
                    <xdr:col>5</xdr:col>
                    <xdr:colOff>257175</xdr:colOff>
                    <xdr:row>69</xdr:row>
                    <xdr:rowOff>219075</xdr:rowOff>
                  </to>
                </anchor>
              </controlPr>
            </control>
          </mc:Choice>
        </mc:AlternateContent>
        <mc:AlternateContent xmlns:mc="http://schemas.openxmlformats.org/markup-compatibility/2006">
          <mc:Choice Requires="x14">
            <control shapeId="14815" r:id="rId150" name="Check Box 479">
              <controlPr defaultSize="0" autoFill="0" autoLine="0" autoPict="0">
                <anchor moveWithCells="1">
                  <from>
                    <xdr:col>5</xdr:col>
                    <xdr:colOff>257175</xdr:colOff>
                    <xdr:row>69</xdr:row>
                    <xdr:rowOff>0</xdr:rowOff>
                  </from>
                  <to>
                    <xdr:col>6</xdr:col>
                    <xdr:colOff>9525</xdr:colOff>
                    <xdr:row>69</xdr:row>
                    <xdr:rowOff>219075</xdr:rowOff>
                  </to>
                </anchor>
              </controlPr>
            </control>
          </mc:Choice>
        </mc:AlternateContent>
        <mc:AlternateContent xmlns:mc="http://schemas.openxmlformats.org/markup-compatibility/2006">
          <mc:Choice Requires="x14">
            <control shapeId="14816" r:id="rId151" name="Check Box 480">
              <controlPr defaultSize="0" autoFill="0" autoLine="0" autoPict="0">
                <anchor moveWithCells="1">
                  <from>
                    <xdr:col>6</xdr:col>
                    <xdr:colOff>57150</xdr:colOff>
                    <xdr:row>69</xdr:row>
                    <xdr:rowOff>0</xdr:rowOff>
                  </from>
                  <to>
                    <xdr:col>6</xdr:col>
                    <xdr:colOff>419100</xdr:colOff>
                    <xdr:row>69</xdr:row>
                    <xdr:rowOff>219075</xdr:rowOff>
                  </to>
                </anchor>
              </controlPr>
            </control>
          </mc:Choice>
        </mc:AlternateContent>
        <mc:AlternateContent xmlns:mc="http://schemas.openxmlformats.org/markup-compatibility/2006">
          <mc:Choice Requires="x14">
            <control shapeId="14817" r:id="rId152" name="Check Box 481">
              <controlPr defaultSize="0" autoFill="0" autoLine="0" autoPict="0">
                <anchor moveWithCells="1">
                  <from>
                    <xdr:col>6</xdr:col>
                    <xdr:colOff>457200</xdr:colOff>
                    <xdr:row>69</xdr:row>
                    <xdr:rowOff>0</xdr:rowOff>
                  </from>
                  <to>
                    <xdr:col>7</xdr:col>
                    <xdr:colOff>209550</xdr:colOff>
                    <xdr:row>69</xdr:row>
                    <xdr:rowOff>219075</xdr:rowOff>
                  </to>
                </anchor>
              </controlPr>
            </control>
          </mc:Choice>
        </mc:AlternateContent>
        <mc:AlternateContent xmlns:mc="http://schemas.openxmlformats.org/markup-compatibility/2006">
          <mc:Choice Requires="x14">
            <control shapeId="14818" r:id="rId153" name="Check Box 482">
              <controlPr defaultSize="0" autoFill="0" autoLine="0" autoPict="0">
                <anchor moveWithCells="1">
                  <from>
                    <xdr:col>7</xdr:col>
                    <xdr:colOff>247650</xdr:colOff>
                    <xdr:row>69</xdr:row>
                    <xdr:rowOff>0</xdr:rowOff>
                  </from>
                  <to>
                    <xdr:col>8</xdr:col>
                    <xdr:colOff>0</xdr:colOff>
                    <xdr:row>69</xdr:row>
                    <xdr:rowOff>219075</xdr:rowOff>
                  </to>
                </anchor>
              </controlPr>
            </control>
          </mc:Choice>
        </mc:AlternateContent>
        <mc:AlternateContent xmlns:mc="http://schemas.openxmlformats.org/markup-compatibility/2006">
          <mc:Choice Requires="x14">
            <control shapeId="14819" r:id="rId154" name="Check Box 483">
              <controlPr defaultSize="0" autoFill="0" autoLine="0" autoPict="0">
                <anchor moveWithCells="1">
                  <from>
                    <xdr:col>3</xdr:col>
                    <xdr:colOff>447675</xdr:colOff>
                    <xdr:row>104</xdr:row>
                    <xdr:rowOff>171450</xdr:rowOff>
                  </from>
                  <to>
                    <xdr:col>4</xdr:col>
                    <xdr:colOff>333375</xdr:colOff>
                    <xdr:row>105</xdr:row>
                    <xdr:rowOff>200025</xdr:rowOff>
                  </to>
                </anchor>
              </controlPr>
            </control>
          </mc:Choice>
        </mc:AlternateContent>
        <mc:AlternateContent xmlns:mc="http://schemas.openxmlformats.org/markup-compatibility/2006">
          <mc:Choice Requires="x14">
            <control shapeId="14820" r:id="rId155" name="Check Box 484">
              <controlPr defaultSize="0" autoFill="0" autoLine="0" autoPict="0">
                <anchor moveWithCells="1">
                  <from>
                    <xdr:col>2</xdr:col>
                    <xdr:colOff>571500</xdr:colOff>
                    <xdr:row>104</xdr:row>
                    <xdr:rowOff>180975</xdr:rowOff>
                  </from>
                  <to>
                    <xdr:col>3</xdr:col>
                    <xdr:colOff>438150</xdr:colOff>
                    <xdr:row>105</xdr:row>
                    <xdr:rowOff>209550</xdr:rowOff>
                  </to>
                </anchor>
              </controlPr>
            </control>
          </mc:Choice>
        </mc:AlternateContent>
        <mc:AlternateContent xmlns:mc="http://schemas.openxmlformats.org/markup-compatibility/2006">
          <mc:Choice Requires="x14">
            <control shapeId="14821" r:id="rId156" name="Check Box 485">
              <controlPr defaultSize="0" autoFill="0" autoLine="0" autoPict="0">
                <anchor moveWithCells="1">
                  <from>
                    <xdr:col>6</xdr:col>
                    <xdr:colOff>438150</xdr:colOff>
                    <xdr:row>103</xdr:row>
                    <xdr:rowOff>152400</xdr:rowOff>
                  </from>
                  <to>
                    <xdr:col>7</xdr:col>
                    <xdr:colOff>257175</xdr:colOff>
                    <xdr:row>104</xdr:row>
                    <xdr:rowOff>180975</xdr:rowOff>
                  </to>
                </anchor>
              </controlPr>
            </control>
          </mc:Choice>
        </mc:AlternateContent>
        <mc:AlternateContent xmlns:mc="http://schemas.openxmlformats.org/markup-compatibility/2006">
          <mc:Choice Requires="x14">
            <control shapeId="14822" r:id="rId157" name="Check Box 486">
              <controlPr defaultSize="0" autoFill="0" autoLine="0" autoPict="0">
                <anchor moveWithCells="1">
                  <from>
                    <xdr:col>5</xdr:col>
                    <xdr:colOff>561975</xdr:colOff>
                    <xdr:row>103</xdr:row>
                    <xdr:rowOff>152400</xdr:rowOff>
                  </from>
                  <to>
                    <xdr:col>6</xdr:col>
                    <xdr:colOff>352425</xdr:colOff>
                    <xdr:row>104</xdr:row>
                    <xdr:rowOff>180975</xdr:rowOff>
                  </to>
                </anchor>
              </controlPr>
            </control>
          </mc:Choice>
        </mc:AlternateContent>
        <mc:AlternateContent xmlns:mc="http://schemas.openxmlformats.org/markup-compatibility/2006">
          <mc:Choice Requires="x14">
            <control shapeId="14823" r:id="rId158" name="Check Box 487">
              <controlPr defaultSize="0" autoFill="0" autoLine="0" autoPict="0">
                <anchor moveWithCells="1">
                  <from>
                    <xdr:col>4</xdr:col>
                    <xdr:colOff>447675</xdr:colOff>
                    <xdr:row>103</xdr:row>
                    <xdr:rowOff>161925</xdr:rowOff>
                  </from>
                  <to>
                    <xdr:col>5</xdr:col>
                    <xdr:colOff>447675</xdr:colOff>
                    <xdr:row>105</xdr:row>
                    <xdr:rowOff>0</xdr:rowOff>
                  </to>
                </anchor>
              </controlPr>
            </control>
          </mc:Choice>
        </mc:AlternateContent>
        <mc:AlternateContent xmlns:mc="http://schemas.openxmlformats.org/markup-compatibility/2006">
          <mc:Choice Requires="x14">
            <control shapeId="14824" r:id="rId159" name="Check Box 488">
              <controlPr defaultSize="0" autoFill="0" autoLine="0" autoPict="0">
                <anchor moveWithCells="1">
                  <from>
                    <xdr:col>3</xdr:col>
                    <xdr:colOff>447675</xdr:colOff>
                    <xdr:row>103</xdr:row>
                    <xdr:rowOff>161925</xdr:rowOff>
                  </from>
                  <to>
                    <xdr:col>4</xdr:col>
                    <xdr:colOff>352425</xdr:colOff>
                    <xdr:row>105</xdr:row>
                    <xdr:rowOff>0</xdr:rowOff>
                  </to>
                </anchor>
              </controlPr>
            </control>
          </mc:Choice>
        </mc:AlternateContent>
        <mc:AlternateContent xmlns:mc="http://schemas.openxmlformats.org/markup-compatibility/2006">
          <mc:Choice Requires="x14">
            <control shapeId="14825" r:id="rId160" name="Check Box 489">
              <controlPr defaultSize="0" autoFill="0" autoLine="0" autoPict="0">
                <anchor moveWithCells="1">
                  <from>
                    <xdr:col>2</xdr:col>
                    <xdr:colOff>571500</xdr:colOff>
                    <xdr:row>103</xdr:row>
                    <xdr:rowOff>161925</xdr:rowOff>
                  </from>
                  <to>
                    <xdr:col>3</xdr:col>
                    <xdr:colOff>409575</xdr:colOff>
                    <xdr:row>105</xdr:row>
                    <xdr:rowOff>0</xdr:rowOff>
                  </to>
                </anchor>
              </controlPr>
            </control>
          </mc:Choice>
        </mc:AlternateContent>
        <mc:AlternateContent xmlns:mc="http://schemas.openxmlformats.org/markup-compatibility/2006">
          <mc:Choice Requires="x14">
            <control shapeId="14826" r:id="rId161" name="Check Box 490">
              <controlPr defaultSize="0" autoFill="0" autoLine="0" autoPict="0">
                <anchor moveWithCells="1">
                  <from>
                    <xdr:col>3</xdr:col>
                    <xdr:colOff>447675</xdr:colOff>
                    <xdr:row>102</xdr:row>
                    <xdr:rowOff>0</xdr:rowOff>
                  </from>
                  <to>
                    <xdr:col>4</xdr:col>
                    <xdr:colOff>352425</xdr:colOff>
                    <xdr:row>102</xdr:row>
                    <xdr:rowOff>219075</xdr:rowOff>
                  </to>
                </anchor>
              </controlPr>
            </control>
          </mc:Choice>
        </mc:AlternateContent>
        <mc:AlternateContent xmlns:mc="http://schemas.openxmlformats.org/markup-compatibility/2006">
          <mc:Choice Requires="x14">
            <control shapeId="14827" r:id="rId162" name="Check Box 491">
              <controlPr defaultSize="0" autoFill="0" autoLine="0" autoPict="0">
                <anchor moveWithCells="1">
                  <from>
                    <xdr:col>2</xdr:col>
                    <xdr:colOff>571500</xdr:colOff>
                    <xdr:row>102</xdr:row>
                    <xdr:rowOff>0</xdr:rowOff>
                  </from>
                  <to>
                    <xdr:col>3</xdr:col>
                    <xdr:colOff>409575</xdr:colOff>
                    <xdr:row>102</xdr:row>
                    <xdr:rowOff>219075</xdr:rowOff>
                  </to>
                </anchor>
              </controlPr>
            </control>
          </mc:Choice>
        </mc:AlternateContent>
        <mc:AlternateContent xmlns:mc="http://schemas.openxmlformats.org/markup-compatibility/2006">
          <mc:Choice Requires="x14">
            <control shapeId="14828" r:id="rId163" name="Check Box 492">
              <controlPr defaultSize="0" autoFill="0" autoLine="0" autoPict="0">
                <anchor moveWithCells="1">
                  <from>
                    <xdr:col>6</xdr:col>
                    <xdr:colOff>571500</xdr:colOff>
                    <xdr:row>101</xdr:row>
                    <xdr:rowOff>0</xdr:rowOff>
                  </from>
                  <to>
                    <xdr:col>7</xdr:col>
                    <xdr:colOff>447675</xdr:colOff>
                    <xdr:row>101</xdr:row>
                    <xdr:rowOff>219075</xdr:rowOff>
                  </to>
                </anchor>
              </controlPr>
            </control>
          </mc:Choice>
        </mc:AlternateContent>
        <mc:AlternateContent xmlns:mc="http://schemas.openxmlformats.org/markup-compatibility/2006">
          <mc:Choice Requires="x14">
            <control shapeId="14829" r:id="rId164" name="Check Box 493">
              <controlPr defaultSize="0" autoFill="0" autoLine="0" autoPict="0">
                <anchor moveWithCells="1">
                  <from>
                    <xdr:col>6</xdr:col>
                    <xdr:colOff>114300</xdr:colOff>
                    <xdr:row>101</xdr:row>
                    <xdr:rowOff>0</xdr:rowOff>
                  </from>
                  <to>
                    <xdr:col>6</xdr:col>
                    <xdr:colOff>581025</xdr:colOff>
                    <xdr:row>101</xdr:row>
                    <xdr:rowOff>219075</xdr:rowOff>
                  </to>
                </anchor>
              </controlPr>
            </control>
          </mc:Choice>
        </mc:AlternateContent>
        <mc:AlternateContent xmlns:mc="http://schemas.openxmlformats.org/markup-compatibility/2006">
          <mc:Choice Requires="x14">
            <control shapeId="14830" r:id="rId165" name="Check Box 494">
              <controlPr defaultSize="0" autoFill="0" autoLine="0" autoPict="0">
                <anchor moveWithCells="1">
                  <from>
                    <xdr:col>5</xdr:col>
                    <xdr:colOff>190500</xdr:colOff>
                    <xdr:row>101</xdr:row>
                    <xdr:rowOff>0</xdr:rowOff>
                  </from>
                  <to>
                    <xdr:col>5</xdr:col>
                    <xdr:colOff>581025</xdr:colOff>
                    <xdr:row>101</xdr:row>
                    <xdr:rowOff>219075</xdr:rowOff>
                  </to>
                </anchor>
              </controlPr>
            </control>
          </mc:Choice>
        </mc:AlternateContent>
        <mc:AlternateContent xmlns:mc="http://schemas.openxmlformats.org/markup-compatibility/2006">
          <mc:Choice Requires="x14">
            <control shapeId="14831" r:id="rId166" name="Check Box 495">
              <controlPr defaultSize="0" autoFill="0" autoLine="0" autoPict="0">
                <anchor moveWithCells="1">
                  <from>
                    <xdr:col>4</xdr:col>
                    <xdr:colOff>323850</xdr:colOff>
                    <xdr:row>101</xdr:row>
                    <xdr:rowOff>0</xdr:rowOff>
                  </from>
                  <to>
                    <xdr:col>5</xdr:col>
                    <xdr:colOff>171450</xdr:colOff>
                    <xdr:row>101</xdr:row>
                    <xdr:rowOff>219075</xdr:rowOff>
                  </to>
                </anchor>
              </controlPr>
            </control>
          </mc:Choice>
        </mc:AlternateContent>
        <mc:AlternateContent xmlns:mc="http://schemas.openxmlformats.org/markup-compatibility/2006">
          <mc:Choice Requires="x14">
            <control shapeId="14832" r:id="rId167" name="Check Box 496">
              <controlPr defaultSize="0" autoFill="0" autoLine="0" autoPict="0">
                <anchor moveWithCells="1">
                  <from>
                    <xdr:col>3</xdr:col>
                    <xdr:colOff>447675</xdr:colOff>
                    <xdr:row>101</xdr:row>
                    <xdr:rowOff>0</xdr:rowOff>
                  </from>
                  <to>
                    <xdr:col>4</xdr:col>
                    <xdr:colOff>333375</xdr:colOff>
                    <xdr:row>101</xdr:row>
                    <xdr:rowOff>219075</xdr:rowOff>
                  </to>
                </anchor>
              </controlPr>
            </control>
          </mc:Choice>
        </mc:AlternateContent>
        <mc:AlternateContent xmlns:mc="http://schemas.openxmlformats.org/markup-compatibility/2006">
          <mc:Choice Requires="x14">
            <control shapeId="14833" r:id="rId168" name="Check Box 497">
              <controlPr defaultSize="0" autoFill="0" autoLine="0" autoPict="0">
                <anchor moveWithCells="1">
                  <from>
                    <xdr:col>2</xdr:col>
                    <xdr:colOff>571500</xdr:colOff>
                    <xdr:row>101</xdr:row>
                    <xdr:rowOff>0</xdr:rowOff>
                  </from>
                  <to>
                    <xdr:col>3</xdr:col>
                    <xdr:colOff>381000</xdr:colOff>
                    <xdr:row>101</xdr:row>
                    <xdr:rowOff>219075</xdr:rowOff>
                  </to>
                </anchor>
              </controlPr>
            </control>
          </mc:Choice>
        </mc:AlternateContent>
        <mc:AlternateContent xmlns:mc="http://schemas.openxmlformats.org/markup-compatibility/2006">
          <mc:Choice Requires="x14">
            <control shapeId="14834" r:id="rId169" name="Check Box 498">
              <controlPr defaultSize="0" autoFill="0" autoLine="0" autoPict="0">
                <anchor moveWithCells="1">
                  <from>
                    <xdr:col>6</xdr:col>
                    <xdr:colOff>571500</xdr:colOff>
                    <xdr:row>100</xdr:row>
                    <xdr:rowOff>0</xdr:rowOff>
                  </from>
                  <to>
                    <xdr:col>7</xdr:col>
                    <xdr:colOff>438150</xdr:colOff>
                    <xdr:row>100</xdr:row>
                    <xdr:rowOff>219075</xdr:rowOff>
                  </to>
                </anchor>
              </controlPr>
            </control>
          </mc:Choice>
        </mc:AlternateContent>
        <mc:AlternateContent xmlns:mc="http://schemas.openxmlformats.org/markup-compatibility/2006">
          <mc:Choice Requires="x14">
            <control shapeId="14835" r:id="rId170" name="Check Box 499">
              <controlPr defaultSize="0" autoFill="0" autoLine="0" autoPict="0">
                <anchor moveWithCells="1">
                  <from>
                    <xdr:col>6</xdr:col>
                    <xdr:colOff>114300</xdr:colOff>
                    <xdr:row>100</xdr:row>
                    <xdr:rowOff>0</xdr:rowOff>
                  </from>
                  <to>
                    <xdr:col>6</xdr:col>
                    <xdr:colOff>542925</xdr:colOff>
                    <xdr:row>100</xdr:row>
                    <xdr:rowOff>219075</xdr:rowOff>
                  </to>
                </anchor>
              </controlPr>
            </control>
          </mc:Choice>
        </mc:AlternateContent>
        <mc:AlternateContent xmlns:mc="http://schemas.openxmlformats.org/markup-compatibility/2006">
          <mc:Choice Requires="x14">
            <control shapeId="14836" r:id="rId171" name="Check Box 500">
              <controlPr defaultSize="0" autoFill="0" autoLine="0" autoPict="0">
                <anchor moveWithCells="1">
                  <from>
                    <xdr:col>5</xdr:col>
                    <xdr:colOff>190500</xdr:colOff>
                    <xdr:row>100</xdr:row>
                    <xdr:rowOff>0</xdr:rowOff>
                  </from>
                  <to>
                    <xdr:col>6</xdr:col>
                    <xdr:colOff>76200</xdr:colOff>
                    <xdr:row>100</xdr:row>
                    <xdr:rowOff>219075</xdr:rowOff>
                  </to>
                </anchor>
              </controlPr>
            </control>
          </mc:Choice>
        </mc:AlternateContent>
        <mc:AlternateContent xmlns:mc="http://schemas.openxmlformats.org/markup-compatibility/2006">
          <mc:Choice Requires="x14">
            <control shapeId="14837" r:id="rId172" name="Check Box 501">
              <controlPr defaultSize="0" autoFill="0" autoLine="0" autoPict="0">
                <anchor moveWithCells="1">
                  <from>
                    <xdr:col>4</xdr:col>
                    <xdr:colOff>323850</xdr:colOff>
                    <xdr:row>100</xdr:row>
                    <xdr:rowOff>0</xdr:rowOff>
                  </from>
                  <to>
                    <xdr:col>5</xdr:col>
                    <xdr:colOff>133350</xdr:colOff>
                    <xdr:row>100</xdr:row>
                    <xdr:rowOff>219075</xdr:rowOff>
                  </to>
                </anchor>
              </controlPr>
            </control>
          </mc:Choice>
        </mc:AlternateContent>
        <mc:AlternateContent xmlns:mc="http://schemas.openxmlformats.org/markup-compatibility/2006">
          <mc:Choice Requires="x14">
            <control shapeId="14838" r:id="rId173" name="Check Box 502">
              <controlPr defaultSize="0" autoFill="0" autoLine="0" autoPict="0">
                <anchor moveWithCells="1">
                  <from>
                    <xdr:col>3</xdr:col>
                    <xdr:colOff>447675</xdr:colOff>
                    <xdr:row>100</xdr:row>
                    <xdr:rowOff>0</xdr:rowOff>
                  </from>
                  <to>
                    <xdr:col>4</xdr:col>
                    <xdr:colOff>304800</xdr:colOff>
                    <xdr:row>100</xdr:row>
                    <xdr:rowOff>219075</xdr:rowOff>
                  </to>
                </anchor>
              </controlPr>
            </control>
          </mc:Choice>
        </mc:AlternateContent>
        <mc:AlternateContent xmlns:mc="http://schemas.openxmlformats.org/markup-compatibility/2006">
          <mc:Choice Requires="x14">
            <control shapeId="14839" r:id="rId174" name="Check Box 503">
              <controlPr defaultSize="0" autoFill="0" autoLine="0" autoPict="0">
                <anchor moveWithCells="1">
                  <from>
                    <xdr:col>2</xdr:col>
                    <xdr:colOff>571500</xdr:colOff>
                    <xdr:row>100</xdr:row>
                    <xdr:rowOff>0</xdr:rowOff>
                  </from>
                  <to>
                    <xdr:col>3</xdr:col>
                    <xdr:colOff>400050</xdr:colOff>
                    <xdr:row>100</xdr:row>
                    <xdr:rowOff>219075</xdr:rowOff>
                  </to>
                </anchor>
              </controlPr>
            </control>
          </mc:Choice>
        </mc:AlternateContent>
        <mc:AlternateContent xmlns:mc="http://schemas.openxmlformats.org/markup-compatibility/2006">
          <mc:Choice Requires="x14">
            <control shapeId="14840" r:id="rId175" name="Check Box 504">
              <controlPr defaultSize="0" autoFill="0" autoLine="0" autoPict="0">
                <anchor moveWithCells="1">
                  <from>
                    <xdr:col>2</xdr:col>
                    <xdr:colOff>571500</xdr:colOff>
                    <xdr:row>97</xdr:row>
                    <xdr:rowOff>219075</xdr:rowOff>
                  </from>
                  <to>
                    <xdr:col>3</xdr:col>
                    <xdr:colOff>323850</xdr:colOff>
                    <xdr:row>98</xdr:row>
                    <xdr:rowOff>209550</xdr:rowOff>
                  </to>
                </anchor>
              </controlPr>
            </control>
          </mc:Choice>
        </mc:AlternateContent>
        <mc:AlternateContent xmlns:mc="http://schemas.openxmlformats.org/markup-compatibility/2006">
          <mc:Choice Requires="x14">
            <control shapeId="14841" r:id="rId176" name="Check Box 505">
              <controlPr defaultSize="0" autoFill="0" autoLine="0" autoPict="0">
                <anchor moveWithCells="1">
                  <from>
                    <xdr:col>7</xdr:col>
                    <xdr:colOff>57150</xdr:colOff>
                    <xdr:row>97</xdr:row>
                    <xdr:rowOff>0</xdr:rowOff>
                  </from>
                  <to>
                    <xdr:col>7</xdr:col>
                    <xdr:colOff>419100</xdr:colOff>
                    <xdr:row>97</xdr:row>
                    <xdr:rowOff>219075</xdr:rowOff>
                  </to>
                </anchor>
              </controlPr>
            </control>
          </mc:Choice>
        </mc:AlternateContent>
        <mc:AlternateContent xmlns:mc="http://schemas.openxmlformats.org/markup-compatibility/2006">
          <mc:Choice Requires="x14">
            <control shapeId="14842" r:id="rId177" name="Check Box 506">
              <controlPr defaultSize="0" autoFill="0" autoLine="0" autoPict="0">
                <anchor moveWithCells="1">
                  <from>
                    <xdr:col>6</xdr:col>
                    <xdr:colOff>57150</xdr:colOff>
                    <xdr:row>97</xdr:row>
                    <xdr:rowOff>0</xdr:rowOff>
                  </from>
                  <to>
                    <xdr:col>6</xdr:col>
                    <xdr:colOff>419100</xdr:colOff>
                    <xdr:row>97</xdr:row>
                    <xdr:rowOff>219075</xdr:rowOff>
                  </to>
                </anchor>
              </controlPr>
            </control>
          </mc:Choice>
        </mc:AlternateContent>
        <mc:AlternateContent xmlns:mc="http://schemas.openxmlformats.org/markup-compatibility/2006">
          <mc:Choice Requires="x14">
            <control shapeId="14843" r:id="rId178" name="Check Box 507">
              <controlPr defaultSize="0" autoFill="0" autoLine="0" autoPict="0">
                <anchor moveWithCells="1">
                  <from>
                    <xdr:col>5</xdr:col>
                    <xdr:colOff>257175</xdr:colOff>
                    <xdr:row>96</xdr:row>
                    <xdr:rowOff>219075</xdr:rowOff>
                  </from>
                  <to>
                    <xdr:col>6</xdr:col>
                    <xdr:colOff>9525</xdr:colOff>
                    <xdr:row>97</xdr:row>
                    <xdr:rowOff>209550</xdr:rowOff>
                  </to>
                </anchor>
              </controlPr>
            </control>
          </mc:Choice>
        </mc:AlternateContent>
        <mc:AlternateContent xmlns:mc="http://schemas.openxmlformats.org/markup-compatibility/2006">
          <mc:Choice Requires="x14">
            <control shapeId="14844" r:id="rId179" name="Check Box 508">
              <controlPr defaultSize="0" autoFill="0" autoLine="0" autoPict="0">
                <anchor moveWithCells="1">
                  <from>
                    <xdr:col>4</xdr:col>
                    <xdr:colOff>504825</xdr:colOff>
                    <xdr:row>96</xdr:row>
                    <xdr:rowOff>219075</xdr:rowOff>
                  </from>
                  <to>
                    <xdr:col>5</xdr:col>
                    <xdr:colOff>257175</xdr:colOff>
                    <xdr:row>97</xdr:row>
                    <xdr:rowOff>209550</xdr:rowOff>
                  </to>
                </anchor>
              </controlPr>
            </control>
          </mc:Choice>
        </mc:AlternateContent>
        <mc:AlternateContent xmlns:mc="http://schemas.openxmlformats.org/markup-compatibility/2006">
          <mc:Choice Requires="x14">
            <control shapeId="14845" r:id="rId180" name="Check Box 509">
              <controlPr defaultSize="0" autoFill="0" autoLine="0" autoPict="0">
                <anchor moveWithCells="1">
                  <from>
                    <xdr:col>4</xdr:col>
                    <xdr:colOff>123825</xdr:colOff>
                    <xdr:row>97</xdr:row>
                    <xdr:rowOff>0</xdr:rowOff>
                  </from>
                  <to>
                    <xdr:col>4</xdr:col>
                    <xdr:colOff>485775</xdr:colOff>
                    <xdr:row>97</xdr:row>
                    <xdr:rowOff>219075</xdr:rowOff>
                  </to>
                </anchor>
              </controlPr>
            </control>
          </mc:Choice>
        </mc:AlternateContent>
        <mc:AlternateContent xmlns:mc="http://schemas.openxmlformats.org/markup-compatibility/2006">
          <mc:Choice Requires="x14">
            <control shapeId="14846" r:id="rId181" name="Check Box 510">
              <controlPr defaultSize="0" autoFill="0" autoLine="0" autoPict="0">
                <anchor moveWithCells="1">
                  <from>
                    <xdr:col>3</xdr:col>
                    <xdr:colOff>352425</xdr:colOff>
                    <xdr:row>96</xdr:row>
                    <xdr:rowOff>219075</xdr:rowOff>
                  </from>
                  <to>
                    <xdr:col>4</xdr:col>
                    <xdr:colOff>104775</xdr:colOff>
                    <xdr:row>98</xdr:row>
                    <xdr:rowOff>9525</xdr:rowOff>
                  </to>
                </anchor>
              </controlPr>
            </control>
          </mc:Choice>
        </mc:AlternateContent>
        <mc:AlternateContent xmlns:mc="http://schemas.openxmlformats.org/markup-compatibility/2006">
          <mc:Choice Requires="x14">
            <control shapeId="14847" r:id="rId182" name="Check Box 511">
              <controlPr defaultSize="0" autoFill="0" autoLine="0" autoPict="0">
                <anchor moveWithCells="1">
                  <from>
                    <xdr:col>2</xdr:col>
                    <xdr:colOff>571500</xdr:colOff>
                    <xdr:row>97</xdr:row>
                    <xdr:rowOff>0</xdr:rowOff>
                  </from>
                  <to>
                    <xdr:col>3</xdr:col>
                    <xdr:colOff>323850</xdr:colOff>
                    <xdr:row>97</xdr:row>
                    <xdr:rowOff>219075</xdr:rowOff>
                  </to>
                </anchor>
              </controlPr>
            </control>
          </mc:Choice>
        </mc:AlternateContent>
        <mc:AlternateContent xmlns:mc="http://schemas.openxmlformats.org/markup-compatibility/2006">
          <mc:Choice Requires="x14">
            <control shapeId="14848" r:id="rId183" name="Check Box 512">
              <controlPr defaultSize="0" autoFill="0" autoLine="0" autoPict="0">
                <anchor moveWithCells="1">
                  <from>
                    <xdr:col>7</xdr:col>
                    <xdr:colOff>247650</xdr:colOff>
                    <xdr:row>96</xdr:row>
                    <xdr:rowOff>0</xdr:rowOff>
                  </from>
                  <to>
                    <xdr:col>8</xdr:col>
                    <xdr:colOff>0</xdr:colOff>
                    <xdr:row>96</xdr:row>
                    <xdr:rowOff>219075</xdr:rowOff>
                  </to>
                </anchor>
              </controlPr>
            </control>
          </mc:Choice>
        </mc:AlternateContent>
        <mc:AlternateContent xmlns:mc="http://schemas.openxmlformats.org/markup-compatibility/2006">
          <mc:Choice Requires="x14">
            <control shapeId="14849" r:id="rId184" name="Check Box 513">
              <controlPr defaultSize="0" autoFill="0" autoLine="0" autoPict="0">
                <anchor moveWithCells="1">
                  <from>
                    <xdr:col>6</xdr:col>
                    <xdr:colOff>457200</xdr:colOff>
                    <xdr:row>96</xdr:row>
                    <xdr:rowOff>0</xdr:rowOff>
                  </from>
                  <to>
                    <xdr:col>7</xdr:col>
                    <xdr:colOff>209550</xdr:colOff>
                    <xdr:row>96</xdr:row>
                    <xdr:rowOff>219075</xdr:rowOff>
                  </to>
                </anchor>
              </controlPr>
            </control>
          </mc:Choice>
        </mc:AlternateContent>
        <mc:AlternateContent xmlns:mc="http://schemas.openxmlformats.org/markup-compatibility/2006">
          <mc:Choice Requires="x14">
            <control shapeId="14850" r:id="rId185" name="Check Box 514">
              <controlPr defaultSize="0" autoFill="0" autoLine="0" autoPict="0">
                <anchor moveWithCells="1">
                  <from>
                    <xdr:col>6</xdr:col>
                    <xdr:colOff>57150</xdr:colOff>
                    <xdr:row>96</xdr:row>
                    <xdr:rowOff>0</xdr:rowOff>
                  </from>
                  <to>
                    <xdr:col>6</xdr:col>
                    <xdr:colOff>419100</xdr:colOff>
                    <xdr:row>96</xdr:row>
                    <xdr:rowOff>219075</xdr:rowOff>
                  </to>
                </anchor>
              </controlPr>
            </control>
          </mc:Choice>
        </mc:AlternateContent>
        <mc:AlternateContent xmlns:mc="http://schemas.openxmlformats.org/markup-compatibility/2006">
          <mc:Choice Requires="x14">
            <control shapeId="14851" r:id="rId186" name="Check Box 515">
              <controlPr defaultSize="0" autoFill="0" autoLine="0" autoPict="0">
                <anchor moveWithCells="1">
                  <from>
                    <xdr:col>5</xdr:col>
                    <xdr:colOff>257175</xdr:colOff>
                    <xdr:row>96</xdr:row>
                    <xdr:rowOff>0</xdr:rowOff>
                  </from>
                  <to>
                    <xdr:col>6</xdr:col>
                    <xdr:colOff>9525</xdr:colOff>
                    <xdr:row>96</xdr:row>
                    <xdr:rowOff>219075</xdr:rowOff>
                  </to>
                </anchor>
              </controlPr>
            </control>
          </mc:Choice>
        </mc:AlternateContent>
        <mc:AlternateContent xmlns:mc="http://schemas.openxmlformats.org/markup-compatibility/2006">
          <mc:Choice Requires="x14">
            <control shapeId="14852" r:id="rId187" name="Check Box 516">
              <controlPr defaultSize="0" autoFill="0" autoLine="0" autoPict="0">
                <anchor moveWithCells="1">
                  <from>
                    <xdr:col>4</xdr:col>
                    <xdr:colOff>504825</xdr:colOff>
                    <xdr:row>96</xdr:row>
                    <xdr:rowOff>0</xdr:rowOff>
                  </from>
                  <to>
                    <xdr:col>5</xdr:col>
                    <xdr:colOff>257175</xdr:colOff>
                    <xdr:row>96</xdr:row>
                    <xdr:rowOff>219075</xdr:rowOff>
                  </to>
                </anchor>
              </controlPr>
            </control>
          </mc:Choice>
        </mc:AlternateContent>
        <mc:AlternateContent xmlns:mc="http://schemas.openxmlformats.org/markup-compatibility/2006">
          <mc:Choice Requires="x14">
            <control shapeId="14853" r:id="rId188" name="Check Box 517">
              <controlPr defaultSize="0" autoFill="0" autoLine="0" autoPict="0">
                <anchor moveWithCells="1">
                  <from>
                    <xdr:col>4</xdr:col>
                    <xdr:colOff>123825</xdr:colOff>
                    <xdr:row>96</xdr:row>
                    <xdr:rowOff>0</xdr:rowOff>
                  </from>
                  <to>
                    <xdr:col>4</xdr:col>
                    <xdr:colOff>485775</xdr:colOff>
                    <xdr:row>96</xdr:row>
                    <xdr:rowOff>219075</xdr:rowOff>
                  </to>
                </anchor>
              </controlPr>
            </control>
          </mc:Choice>
        </mc:AlternateContent>
        <mc:AlternateContent xmlns:mc="http://schemas.openxmlformats.org/markup-compatibility/2006">
          <mc:Choice Requires="x14">
            <control shapeId="14854" r:id="rId189" name="Check Box 518">
              <controlPr defaultSize="0" autoFill="0" autoLine="0" autoPict="0">
                <anchor moveWithCells="1">
                  <from>
                    <xdr:col>3</xdr:col>
                    <xdr:colOff>352425</xdr:colOff>
                    <xdr:row>96</xdr:row>
                    <xdr:rowOff>0</xdr:rowOff>
                  </from>
                  <to>
                    <xdr:col>4</xdr:col>
                    <xdr:colOff>104775</xdr:colOff>
                    <xdr:row>96</xdr:row>
                    <xdr:rowOff>219075</xdr:rowOff>
                  </to>
                </anchor>
              </controlPr>
            </control>
          </mc:Choice>
        </mc:AlternateContent>
        <mc:AlternateContent xmlns:mc="http://schemas.openxmlformats.org/markup-compatibility/2006">
          <mc:Choice Requires="x14">
            <control shapeId="14855" r:id="rId190" name="Check Box 519">
              <controlPr defaultSize="0" autoFill="0" autoLine="0" autoPict="0">
                <anchor moveWithCells="1">
                  <from>
                    <xdr:col>2</xdr:col>
                    <xdr:colOff>571500</xdr:colOff>
                    <xdr:row>96</xdr:row>
                    <xdr:rowOff>0</xdr:rowOff>
                  </from>
                  <to>
                    <xdr:col>3</xdr:col>
                    <xdr:colOff>323850</xdr:colOff>
                    <xdr:row>96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Background!$C$2:$C$8</xm:f>
          </x14:formula1>
          <xm:sqref>H9:I9 H36:I36 H63:I63 H90:I90 H117:I117</xm:sqref>
        </x14:dataValidation>
        <x14:dataValidation type="list" allowBlank="1" showInputMessage="1" showErrorMessage="1">
          <x14:formula1>
            <xm:f>Background!$B$2:$B$4</xm:f>
          </x14:formula1>
          <xm:sqref>H13:I13 H40:I40 H67:I67 H94:I94 H121:I121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369"/>
  <sheetViews>
    <sheetView zoomScale="115" zoomScaleNormal="115" zoomScaleSheetLayoutView="100" workbookViewId="0">
      <selection activeCell="G50" sqref="G50:I50"/>
    </sheetView>
  </sheetViews>
  <sheetFormatPr defaultColWidth="9.140625" defaultRowHeight="15"/>
  <cols>
    <col min="1" max="1" width="9.42578125" style="12" bestFit="1" customWidth="1"/>
    <col min="2" max="16384" width="9.140625" style="12"/>
  </cols>
  <sheetData>
    <row r="1" spans="1:10">
      <c r="A1" s="1"/>
      <c r="B1" s="2"/>
      <c r="C1" s="2"/>
      <c r="D1" s="2"/>
      <c r="E1" s="2"/>
      <c r="F1" s="2"/>
      <c r="G1" s="2"/>
      <c r="H1" s="2"/>
      <c r="I1" s="2"/>
      <c r="J1" s="2"/>
    </row>
    <row r="2" spans="1:10">
      <c r="A2" s="1"/>
      <c r="B2" s="2"/>
      <c r="C2" s="2"/>
      <c r="D2" s="2"/>
      <c r="E2" s="2"/>
      <c r="F2" s="2"/>
      <c r="G2" s="2"/>
      <c r="H2" s="2"/>
      <c r="I2" s="2"/>
      <c r="J2" s="2"/>
    </row>
    <row r="3" spans="1:10" ht="18.75">
      <c r="A3" s="1"/>
      <c r="B3" s="3"/>
      <c r="C3" s="3"/>
      <c r="D3" s="3"/>
      <c r="E3" s="3"/>
      <c r="F3" s="3"/>
      <c r="G3" s="3"/>
      <c r="H3" s="3"/>
      <c r="I3" s="3"/>
      <c r="J3" s="3"/>
    </row>
    <row r="4" spans="1:10" ht="18.75">
      <c r="A4" s="1"/>
      <c r="B4" s="3"/>
      <c r="C4" s="3"/>
      <c r="D4" s="3"/>
      <c r="E4" s="3"/>
      <c r="F4" s="3"/>
      <c r="G4" s="3"/>
      <c r="H4" s="3"/>
      <c r="I4" s="3"/>
      <c r="J4" s="3"/>
    </row>
    <row r="5" spans="1:10">
      <c r="A5" s="1"/>
      <c r="B5" s="2"/>
      <c r="C5" s="2"/>
      <c r="D5" s="2"/>
      <c r="E5" s="2"/>
      <c r="F5" s="2"/>
      <c r="G5" s="2"/>
      <c r="H5" s="2"/>
      <c r="I5" s="2"/>
      <c r="J5" s="2"/>
    </row>
    <row r="6" spans="1:10">
      <c r="A6" s="1"/>
      <c r="B6" s="2"/>
      <c r="C6" s="2"/>
      <c r="D6" s="2"/>
      <c r="E6" s="2"/>
      <c r="F6" s="2"/>
      <c r="G6" s="2"/>
      <c r="H6" s="2"/>
      <c r="I6" s="2"/>
      <c r="J6" s="2"/>
    </row>
    <row r="7" spans="1:10">
      <c r="A7" s="1"/>
      <c r="B7" s="2"/>
      <c r="C7" s="2"/>
      <c r="D7" s="2"/>
      <c r="E7" s="2"/>
      <c r="F7" s="2"/>
      <c r="G7" s="2"/>
      <c r="H7" s="2"/>
      <c r="I7" s="2"/>
      <c r="J7" s="2"/>
    </row>
    <row r="8" spans="1:10">
      <c r="A8" s="1"/>
      <c r="B8" s="2"/>
      <c r="C8" s="2"/>
      <c r="D8" s="2"/>
      <c r="E8" s="2"/>
      <c r="F8" s="2"/>
      <c r="G8" s="2"/>
      <c r="H8" s="2"/>
      <c r="I8" s="2"/>
      <c r="J8" s="2"/>
    </row>
    <row r="9" spans="1:10">
      <c r="A9" s="2"/>
      <c r="B9" s="2"/>
      <c r="C9" s="2"/>
      <c r="D9" s="2"/>
      <c r="E9" s="2"/>
      <c r="F9" s="2"/>
      <c r="G9" s="2"/>
      <c r="H9" s="2"/>
      <c r="I9" s="2"/>
      <c r="J9" s="2"/>
    </row>
    <row r="10" spans="1:10">
      <c r="A10" s="2"/>
      <c r="B10" s="2"/>
      <c r="C10" s="2"/>
      <c r="D10" s="2"/>
      <c r="E10" s="2"/>
      <c r="F10" s="2"/>
      <c r="G10" s="2"/>
      <c r="H10" s="2"/>
      <c r="I10" s="2"/>
      <c r="J10" s="2"/>
    </row>
    <row r="11" spans="1:10">
      <c r="A11" s="2"/>
      <c r="B11" s="2"/>
      <c r="C11" s="2"/>
      <c r="D11" s="2"/>
      <c r="E11" s="2"/>
      <c r="F11" s="2"/>
      <c r="G11" s="2"/>
      <c r="H11" s="2"/>
      <c r="I11" s="2"/>
      <c r="J11" s="2"/>
    </row>
    <row r="12" spans="1:10">
      <c r="A12" s="4"/>
      <c r="B12" s="2"/>
      <c r="C12" s="2"/>
      <c r="D12" s="2"/>
      <c r="E12" s="2"/>
      <c r="F12" s="2"/>
      <c r="G12" s="2"/>
      <c r="H12" s="2"/>
      <c r="I12" s="2"/>
      <c r="J12" s="2"/>
    </row>
    <row r="13" spans="1:10">
      <c r="A13" s="4"/>
      <c r="B13" s="2"/>
      <c r="C13" s="2"/>
      <c r="D13" s="2"/>
      <c r="E13" s="2"/>
      <c r="F13" s="2"/>
      <c r="G13" s="2"/>
      <c r="H13" s="2"/>
      <c r="I13" s="2"/>
      <c r="J13" s="2"/>
    </row>
    <row r="14" spans="1:10" ht="24.75">
      <c r="A14" s="5" t="s">
        <v>0</v>
      </c>
      <c r="B14" s="5"/>
      <c r="C14" s="5"/>
      <c r="D14" s="5"/>
      <c r="E14" s="5"/>
      <c r="F14" s="5"/>
      <c r="G14" s="5"/>
      <c r="H14" s="5"/>
      <c r="I14" s="5"/>
      <c r="J14" s="5"/>
    </row>
    <row r="15" spans="1:10" ht="24.75">
      <c r="A15" s="6" t="s">
        <v>1</v>
      </c>
      <c r="B15" s="2"/>
      <c r="C15" s="2"/>
      <c r="D15" s="2"/>
      <c r="E15" s="2"/>
      <c r="F15" s="2"/>
      <c r="G15" s="2"/>
      <c r="H15" s="2"/>
      <c r="I15" s="2"/>
      <c r="J15" s="2"/>
    </row>
    <row r="16" spans="1:10">
      <c r="A16" s="7" t="s">
        <v>786</v>
      </c>
      <c r="B16" s="2"/>
      <c r="C16" s="2"/>
      <c r="D16" s="2"/>
      <c r="E16" s="2"/>
      <c r="F16" s="2"/>
      <c r="G16" s="2"/>
      <c r="H16" s="2"/>
      <c r="I16" s="2"/>
      <c r="J16" s="2"/>
    </row>
    <row r="17" spans="1:10">
      <c r="A17" s="4"/>
      <c r="B17" s="2"/>
      <c r="C17" s="2"/>
      <c r="D17" s="2"/>
      <c r="E17" s="2"/>
      <c r="F17" s="2"/>
      <c r="G17" s="2"/>
      <c r="H17" s="2"/>
      <c r="I17" s="2"/>
      <c r="J17" s="2"/>
    </row>
    <row r="18" spans="1:10">
      <c r="A18" s="4"/>
      <c r="B18" s="2"/>
      <c r="C18" s="2"/>
      <c r="D18" s="2"/>
      <c r="E18" s="2"/>
      <c r="F18" s="2" t="s">
        <v>6</v>
      </c>
      <c r="G18" s="2"/>
      <c r="H18" s="2"/>
      <c r="I18" s="2"/>
      <c r="J18" s="2"/>
    </row>
    <row r="19" spans="1:10">
      <c r="A19" s="4"/>
      <c r="B19" s="2"/>
      <c r="C19" s="2"/>
      <c r="D19" s="2"/>
      <c r="E19" s="2"/>
      <c r="F19" s="2"/>
      <c r="G19" s="2"/>
      <c r="H19" s="2"/>
      <c r="I19" s="2"/>
      <c r="J19" s="2"/>
    </row>
    <row r="20" spans="1:10">
      <c r="A20" s="4"/>
      <c r="B20" s="2"/>
      <c r="C20" s="2"/>
      <c r="D20" s="2"/>
      <c r="E20" s="2"/>
      <c r="F20" s="2"/>
      <c r="G20" s="2"/>
      <c r="H20" s="2"/>
      <c r="I20" s="2"/>
      <c r="J20" s="2"/>
    </row>
    <row r="21" spans="1:10">
      <c r="A21" s="4"/>
      <c r="B21" s="2"/>
      <c r="C21" s="2"/>
      <c r="D21" s="2"/>
      <c r="E21" s="2"/>
      <c r="F21" s="2"/>
      <c r="G21" s="2"/>
      <c r="H21" s="2"/>
      <c r="I21" s="2"/>
      <c r="J21" s="2"/>
    </row>
    <row r="22" spans="1:10" ht="15.75">
      <c r="A22" s="8"/>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c r="F26" s="2"/>
      <c r="G26" s="2"/>
      <c r="H26" s="2"/>
      <c r="I26" s="2"/>
      <c r="J26" s="2"/>
    </row>
    <row r="27" spans="1:10">
      <c r="A27" s="2"/>
      <c r="B27" s="2"/>
      <c r="C27" s="2"/>
      <c r="D27" s="2"/>
      <c r="E27" s="2"/>
      <c r="F27" s="2"/>
      <c r="G27" s="2"/>
      <c r="H27" s="2"/>
      <c r="I27" s="2"/>
      <c r="J27" s="2"/>
    </row>
    <row r="28" spans="1:10">
      <c r="A28" s="2"/>
      <c r="B28" s="2"/>
      <c r="C28" s="2"/>
      <c r="D28" s="2"/>
      <c r="E28" s="2"/>
      <c r="F28" s="2"/>
      <c r="G28" s="2"/>
      <c r="H28" s="2"/>
      <c r="I28" s="2"/>
      <c r="J28" s="2"/>
    </row>
    <row r="29" spans="1:10">
      <c r="A29" s="2"/>
      <c r="B29" s="2"/>
      <c r="C29" s="2"/>
      <c r="D29" s="2"/>
      <c r="E29" s="2"/>
      <c r="F29" s="2"/>
      <c r="G29" s="2"/>
      <c r="H29" s="2"/>
      <c r="I29" s="2"/>
      <c r="J29" s="2"/>
    </row>
    <row r="30" spans="1:10">
      <c r="A30" s="2"/>
      <c r="B30" s="2"/>
      <c r="C30" s="2"/>
      <c r="D30" s="2"/>
      <c r="E30" s="2"/>
      <c r="F30" s="2"/>
      <c r="G30" s="2"/>
      <c r="H30" s="2"/>
      <c r="I30" s="2"/>
      <c r="J30" s="2"/>
    </row>
    <row r="31" spans="1:10">
      <c r="A31" s="2"/>
      <c r="B31" s="2"/>
      <c r="C31" s="2"/>
      <c r="D31" s="2"/>
      <c r="E31" s="2"/>
      <c r="F31" s="2"/>
      <c r="G31" s="2"/>
      <c r="H31" s="2"/>
      <c r="I31" s="2"/>
      <c r="J31" s="2"/>
    </row>
    <row r="32" spans="1:10">
      <c r="A32" s="2"/>
      <c r="B32" s="2"/>
      <c r="C32" s="2"/>
      <c r="D32" s="2"/>
      <c r="E32" s="2"/>
      <c r="F32" s="2"/>
      <c r="G32" s="2"/>
      <c r="H32" s="2"/>
      <c r="I32" s="2"/>
      <c r="J32" s="2"/>
    </row>
    <row r="33" spans="1:10">
      <c r="A33" s="2"/>
      <c r="B33" s="2"/>
      <c r="C33" s="2"/>
      <c r="D33" s="2"/>
      <c r="E33" s="2"/>
      <c r="F33" s="2"/>
      <c r="G33" s="2"/>
      <c r="H33" s="2"/>
      <c r="I33" s="2"/>
      <c r="J33" s="2"/>
    </row>
    <row r="34" spans="1:10">
      <c r="A34" s="2"/>
      <c r="B34" s="2"/>
      <c r="C34" s="2"/>
      <c r="D34" s="2"/>
      <c r="E34" s="2"/>
      <c r="F34" s="2"/>
      <c r="G34" s="2"/>
      <c r="H34" s="2"/>
      <c r="I34" s="2"/>
      <c r="J34" s="2"/>
    </row>
    <row r="35" spans="1:10">
      <c r="A35" s="9" t="s">
        <v>2</v>
      </c>
      <c r="B35" s="9"/>
      <c r="C35" s="9"/>
      <c r="D35" s="9"/>
      <c r="E35" s="9"/>
      <c r="F35" s="9"/>
      <c r="G35" s="9"/>
      <c r="H35" s="9"/>
      <c r="I35" s="9"/>
      <c r="J35" s="9"/>
    </row>
    <row r="36" spans="1:10">
      <c r="A36" s="9" t="s">
        <v>3</v>
      </c>
      <c r="B36" s="9"/>
      <c r="C36" s="9"/>
      <c r="D36" s="9"/>
      <c r="E36" s="9"/>
      <c r="F36" s="9"/>
      <c r="G36" s="9"/>
      <c r="H36" s="9"/>
      <c r="I36" s="9"/>
      <c r="J36" s="9"/>
    </row>
    <row r="37" spans="1:10">
      <c r="A37" s="9" t="s">
        <v>4</v>
      </c>
      <c r="B37" s="9"/>
      <c r="C37" s="9"/>
      <c r="D37" s="9"/>
      <c r="E37" s="9"/>
      <c r="F37" s="9"/>
      <c r="G37" s="9"/>
      <c r="H37" s="9"/>
      <c r="I37" s="9"/>
      <c r="J37" s="9"/>
    </row>
    <row r="38" spans="1:10">
      <c r="A38" s="10" t="s">
        <v>5</v>
      </c>
      <c r="B38" s="10"/>
      <c r="C38" s="10"/>
      <c r="D38" s="10"/>
      <c r="E38" s="10"/>
      <c r="F38" s="10"/>
      <c r="G38" s="10"/>
      <c r="H38" s="10"/>
      <c r="I38" s="10"/>
      <c r="J38" s="10"/>
    </row>
    <row r="39" spans="1:10">
      <c r="A39" s="2"/>
      <c r="B39" s="2"/>
      <c r="C39" s="2"/>
      <c r="D39" s="2"/>
      <c r="E39" s="2"/>
      <c r="F39" s="2"/>
      <c r="G39" s="2"/>
      <c r="H39" s="2"/>
      <c r="I39" s="2"/>
      <c r="J39" s="2"/>
    </row>
    <row r="40" spans="1:10">
      <c r="A40" s="2"/>
      <c r="B40" s="11"/>
      <c r="C40" s="11"/>
      <c r="D40" s="11"/>
      <c r="E40" s="11"/>
      <c r="F40" s="11"/>
      <c r="G40" s="11"/>
      <c r="H40" s="11"/>
      <c r="I40" s="11"/>
      <c r="J40" s="11"/>
    </row>
    <row r="41" spans="1:10" ht="15" customHeight="1">
      <c r="A41" s="140" t="str">
        <f ca="1">Background!A9&amp;YEAR(NOW())&amp;Background!A10</f>
        <v>Copyright 1999-2019 by FP Transitions, LLC. All rights reserved. Printed in the United States of America. Except as permitted under the United States Copyright Act of 1976, no part of this publication may be reproduced or distributed in any form or by any means, or stored in a data base or retrieval system, without the prior written permission of the publisher. Please contact FP Transitions, LLC, at 1.800.934.3303 for distribution requests.</v>
      </c>
      <c r="B41" s="140"/>
      <c r="C41" s="140"/>
      <c r="D41" s="140"/>
      <c r="E41" s="140"/>
      <c r="F41" s="140"/>
      <c r="G41" s="140"/>
      <c r="H41" s="140"/>
      <c r="I41" s="140"/>
      <c r="J41" s="11"/>
    </row>
    <row r="42" spans="1:10">
      <c r="A42" s="140"/>
      <c r="B42" s="140"/>
      <c r="C42" s="140"/>
      <c r="D42" s="140"/>
      <c r="E42" s="140"/>
      <c r="F42" s="140"/>
      <c r="G42" s="140"/>
      <c r="H42" s="140"/>
      <c r="I42" s="140"/>
      <c r="J42" s="2"/>
    </row>
    <row r="43" spans="1:10">
      <c r="A43" s="140"/>
      <c r="B43" s="140"/>
      <c r="C43" s="140"/>
      <c r="D43" s="140"/>
      <c r="E43" s="140"/>
      <c r="F43" s="140"/>
      <c r="G43" s="140"/>
      <c r="H43" s="140"/>
      <c r="I43" s="140"/>
    </row>
    <row r="44" spans="1:10">
      <c r="A44" s="140"/>
      <c r="B44" s="140"/>
      <c r="C44" s="140"/>
      <c r="D44" s="140"/>
      <c r="E44" s="140"/>
      <c r="F44" s="140"/>
      <c r="G44" s="140"/>
      <c r="H44" s="140"/>
      <c r="I44" s="140"/>
    </row>
    <row r="45" spans="1:10">
      <c r="A45" s="2"/>
      <c r="B45" s="2"/>
      <c r="C45" s="2"/>
      <c r="D45" s="2"/>
      <c r="E45" s="2"/>
      <c r="F45" s="2"/>
      <c r="G45" s="2"/>
      <c r="H45" s="2"/>
      <c r="I45" s="2"/>
    </row>
    <row r="46" spans="1:10">
      <c r="A46" s="144" t="s">
        <v>7</v>
      </c>
      <c r="B46" s="144"/>
      <c r="C46" s="144"/>
      <c r="D46" s="144"/>
      <c r="E46" s="144"/>
      <c r="F46" s="144"/>
      <c r="G46" s="144"/>
      <c r="H46" s="144"/>
      <c r="I46" s="144"/>
      <c r="J46" s="59"/>
    </row>
    <row r="47" spans="1:10">
      <c r="A47" s="144"/>
      <c r="B47" s="144"/>
      <c r="C47" s="144"/>
      <c r="D47" s="144"/>
      <c r="E47" s="144"/>
      <c r="F47" s="144"/>
      <c r="G47" s="144"/>
      <c r="H47" s="144"/>
      <c r="I47" s="144"/>
      <c r="J47" s="59"/>
    </row>
    <row r="48" spans="1:10">
      <c r="G48" s="160"/>
      <c r="H48" s="160"/>
      <c r="I48" s="160"/>
    </row>
    <row r="49" spans="1:9" s="14" customFormat="1" ht="18.75" customHeight="1">
      <c r="A49" s="13" t="s">
        <v>755</v>
      </c>
      <c r="G49" s="145" t="str">
        <f>IF(OR(ISBLANK(G79),G79=0),E79&amp;" "&amp;H79,E79&amp;" "&amp;G79&amp;" "&amp;H79)</f>
        <v>0 0</v>
      </c>
      <c r="H49" s="145"/>
      <c r="I49" s="145"/>
    </row>
    <row r="50" spans="1:9" s="14" customFormat="1" ht="18.75" customHeight="1">
      <c r="A50" s="13" t="s">
        <v>756</v>
      </c>
      <c r="G50" s="146"/>
      <c r="H50" s="146"/>
      <c r="I50" s="146"/>
    </row>
    <row r="51" spans="1:9" s="14" customFormat="1" ht="18.75" customHeight="1">
      <c r="A51" s="13" t="s">
        <v>757</v>
      </c>
      <c r="G51" s="129"/>
      <c r="H51" s="129"/>
      <c r="I51" s="129"/>
    </row>
    <row r="52" spans="1:9" s="14" customFormat="1" ht="18.75" customHeight="1">
      <c r="A52" s="13" t="s">
        <v>758</v>
      </c>
      <c r="F52" s="145" t="str">
        <f>IF(AND(ISBLANK(Instructions!F6),Instructions!F5=Background!D4),"",IF(ISBLANK(Instructions!F6),Instructions!F5,Instructions!F6))</f>
        <v/>
      </c>
      <c r="G52" s="145"/>
      <c r="H52" s="145"/>
      <c r="I52" s="145"/>
    </row>
    <row r="53" spans="1:9" s="14" customFormat="1" ht="18.75" customHeight="1">
      <c r="A53" s="13" t="s">
        <v>759</v>
      </c>
      <c r="G53" s="54"/>
      <c r="H53" s="122"/>
      <c r="I53" s="122"/>
    </row>
    <row r="54" spans="1:9" s="14" customFormat="1" ht="18.75" customHeight="1">
      <c r="A54" s="13" t="s">
        <v>760</v>
      </c>
      <c r="G54" s="54"/>
      <c r="H54" s="142"/>
      <c r="I54" s="142"/>
    </row>
    <row r="55" spans="1:9" s="14" customFormat="1" ht="18.75" customHeight="1">
      <c r="A55" s="13" t="s">
        <v>761</v>
      </c>
    </row>
    <row r="56" spans="1:9" s="14" customFormat="1" ht="18.75" customHeight="1">
      <c r="A56" s="13" t="s">
        <v>762</v>
      </c>
      <c r="H56" s="123"/>
      <c r="I56" s="123"/>
    </row>
    <row r="57" spans="1:9" s="14" customFormat="1" ht="18.75" customHeight="1">
      <c r="A57" s="13" t="s">
        <v>763</v>
      </c>
      <c r="H57" s="129"/>
      <c r="I57" s="129"/>
    </row>
    <row r="58" spans="1:9" s="14" customFormat="1" ht="18.75" customHeight="1">
      <c r="A58" s="99" t="s">
        <v>701</v>
      </c>
      <c r="H58" s="148"/>
      <c r="I58" s="148"/>
    </row>
    <row r="59" spans="1:9" s="14" customFormat="1" ht="18.75" customHeight="1">
      <c r="B59" s="149"/>
      <c r="C59" s="149"/>
      <c r="D59" s="149"/>
      <c r="E59" s="149"/>
      <c r="F59" s="149"/>
      <c r="G59" s="149"/>
      <c r="H59" s="149"/>
      <c r="I59" s="149"/>
    </row>
    <row r="60" spans="1:9" s="14" customFormat="1" ht="18.75" customHeight="1">
      <c r="B60" s="149"/>
      <c r="C60" s="149"/>
      <c r="D60" s="149"/>
      <c r="E60" s="149"/>
      <c r="F60" s="149"/>
      <c r="G60" s="149"/>
      <c r="H60" s="149"/>
      <c r="I60" s="149"/>
    </row>
    <row r="61" spans="1:9" s="14" customFormat="1" ht="18.75" customHeight="1">
      <c r="A61" s="13" t="s">
        <v>8</v>
      </c>
    </row>
    <row r="63" spans="1:9">
      <c r="A63" s="144" t="s">
        <v>9</v>
      </c>
      <c r="B63" s="144"/>
      <c r="C63" s="144"/>
      <c r="D63" s="144"/>
      <c r="E63" s="144"/>
      <c r="F63" s="144"/>
      <c r="G63" s="144"/>
      <c r="H63" s="144"/>
      <c r="I63" s="144"/>
    </row>
    <row r="64" spans="1:9">
      <c r="A64" s="144"/>
      <c r="B64" s="144"/>
      <c r="C64" s="144"/>
      <c r="D64" s="144"/>
      <c r="E64" s="144"/>
      <c r="F64" s="144"/>
      <c r="G64" s="144"/>
      <c r="H64" s="144"/>
      <c r="I64" s="144"/>
    </row>
    <row r="66" spans="1:9" s="14" customFormat="1" ht="18.75" customHeight="1">
      <c r="A66" s="13" t="s">
        <v>716</v>
      </c>
      <c r="H66" s="123"/>
      <c r="I66" s="123"/>
    </row>
    <row r="67" spans="1:9" s="14" customFormat="1" ht="18.75" customHeight="1">
      <c r="A67" s="13" t="s">
        <v>717</v>
      </c>
      <c r="F67" s="150"/>
      <c r="G67" s="151"/>
      <c r="H67" s="151"/>
      <c r="I67" s="151"/>
    </row>
    <row r="68" spans="1:9" s="14" customFormat="1" ht="18.75" customHeight="1">
      <c r="A68" s="13" t="s">
        <v>718</v>
      </c>
      <c r="H68" s="129"/>
      <c r="I68" s="129"/>
    </row>
    <row r="69" spans="1:9" s="14" customFormat="1" ht="18.75" customHeight="1">
      <c r="A69" s="13" t="s">
        <v>719</v>
      </c>
      <c r="G69" s="123"/>
      <c r="H69" s="123"/>
      <c r="I69" s="123"/>
    </row>
    <row r="70" spans="1:9" s="14" customFormat="1" ht="18.75" customHeight="1">
      <c r="A70" s="13" t="s">
        <v>720</v>
      </c>
      <c r="G70" s="129"/>
      <c r="H70" s="129"/>
      <c r="I70" s="129"/>
    </row>
    <row r="71" spans="1:9" s="14" customFormat="1" ht="18.75" customHeight="1">
      <c r="A71" s="13" t="s">
        <v>721</v>
      </c>
      <c r="G71" s="129"/>
      <c r="H71" s="129"/>
      <c r="I71" s="129"/>
    </row>
    <row r="72" spans="1:9" s="14" customFormat="1" ht="18.75" customHeight="1">
      <c r="A72" s="12"/>
      <c r="B72" s="12"/>
      <c r="C72" s="12"/>
      <c r="D72" s="12"/>
      <c r="E72" s="12"/>
      <c r="F72" s="12"/>
      <c r="G72" s="12"/>
      <c r="H72" s="12"/>
      <c r="I72" s="12"/>
    </row>
    <row r="73" spans="1:9" s="14" customFormat="1" ht="18.75" customHeight="1">
      <c r="A73" s="125" t="s">
        <v>16</v>
      </c>
      <c r="B73" s="125"/>
      <c r="C73" s="125"/>
      <c r="D73" s="125"/>
      <c r="E73" s="125"/>
      <c r="F73" s="125"/>
      <c r="G73" s="125"/>
      <c r="H73" s="125"/>
      <c r="I73" s="125"/>
    </row>
    <row r="74" spans="1:9">
      <c r="A74" s="125"/>
      <c r="B74" s="125"/>
      <c r="C74" s="125"/>
      <c r="D74" s="125"/>
      <c r="E74" s="125"/>
      <c r="F74" s="125"/>
      <c r="G74" s="125"/>
      <c r="H74" s="125"/>
      <c r="I74" s="125"/>
    </row>
    <row r="75" spans="1:9">
      <c r="A75" s="143" t="s">
        <v>506</v>
      </c>
      <c r="B75" s="143"/>
      <c r="C75" s="143"/>
      <c r="D75" s="143"/>
      <c r="E75" s="143"/>
      <c r="F75" s="143"/>
      <c r="G75" s="143"/>
      <c r="H75" s="143"/>
      <c r="I75" s="143"/>
    </row>
    <row r="76" spans="1:9">
      <c r="A76" s="143"/>
      <c r="B76" s="143"/>
      <c r="C76" s="143"/>
      <c r="D76" s="143"/>
      <c r="E76" s="143"/>
      <c r="F76" s="143"/>
      <c r="G76" s="143"/>
      <c r="H76" s="143"/>
      <c r="I76" s="143"/>
    </row>
    <row r="77" spans="1:9">
      <c r="A77" s="143"/>
      <c r="B77" s="143"/>
      <c r="C77" s="143"/>
      <c r="D77" s="143"/>
      <c r="E77" s="143"/>
      <c r="F77" s="143"/>
      <c r="G77" s="143"/>
      <c r="H77" s="143"/>
      <c r="I77" s="143"/>
    </row>
    <row r="78" spans="1:9">
      <c r="E78" s="127" t="s">
        <v>115</v>
      </c>
      <c r="F78" s="127"/>
      <c r="G78" s="55" t="s">
        <v>116</v>
      </c>
      <c r="H78" s="127" t="s">
        <v>117</v>
      </c>
      <c r="I78" s="127"/>
    </row>
    <row r="79" spans="1:9">
      <c r="A79" s="13" t="s">
        <v>17</v>
      </c>
      <c r="B79" s="14"/>
      <c r="C79" s="14"/>
      <c r="D79" s="14"/>
      <c r="E79" s="154">
        <f>Owners!E7</f>
        <v>0</v>
      </c>
      <c r="F79" s="154"/>
      <c r="G79" s="76">
        <f>Owners!G7</f>
        <v>0</v>
      </c>
      <c r="H79" s="154">
        <f>Owners!H7</f>
        <v>0</v>
      </c>
      <c r="I79" s="154"/>
    </row>
    <row r="80" spans="1:9">
      <c r="A80" s="13" t="s">
        <v>18</v>
      </c>
      <c r="B80" s="14"/>
      <c r="C80" s="14"/>
      <c r="D80" s="14"/>
      <c r="E80" s="14"/>
      <c r="F80" s="14"/>
      <c r="G80" s="14"/>
      <c r="H80" s="155">
        <f>Owners!H8</f>
        <v>0</v>
      </c>
      <c r="I80" s="155"/>
    </row>
    <row r="81" spans="1:9">
      <c r="A81" s="13" t="s">
        <v>19</v>
      </c>
      <c r="B81" s="14"/>
      <c r="C81" s="14"/>
      <c r="D81" s="14"/>
      <c r="E81" s="14"/>
      <c r="F81" s="14"/>
      <c r="G81" s="14"/>
      <c r="H81" s="156">
        <f>Owners!H9</f>
        <v>0</v>
      </c>
      <c r="I81" s="156"/>
    </row>
    <row r="82" spans="1:9">
      <c r="A82" s="13" t="s">
        <v>20</v>
      </c>
      <c r="B82" s="14"/>
      <c r="C82" s="14"/>
      <c r="D82" s="14"/>
      <c r="E82" s="14"/>
      <c r="F82" s="14"/>
      <c r="G82" s="14"/>
      <c r="H82" s="153">
        <f>Owners!H11</f>
        <v>0</v>
      </c>
      <c r="I82" s="153"/>
    </row>
    <row r="83" spans="1:9">
      <c r="A83" s="13" t="s">
        <v>21</v>
      </c>
      <c r="B83" s="14"/>
      <c r="C83" s="14"/>
      <c r="D83" s="14"/>
      <c r="E83" s="14"/>
      <c r="F83" s="14"/>
      <c r="G83" s="14"/>
      <c r="H83" s="153">
        <f>Owners!H12</f>
        <v>0</v>
      </c>
      <c r="I83" s="153"/>
    </row>
    <row r="84" spans="1:9">
      <c r="A84" s="13" t="s">
        <v>22</v>
      </c>
      <c r="B84" s="14"/>
      <c r="C84" s="14"/>
      <c r="D84" s="14"/>
      <c r="E84" s="14"/>
      <c r="F84" s="14"/>
      <c r="G84" s="14"/>
      <c r="H84" s="154">
        <f>Owners!H13</f>
        <v>0</v>
      </c>
      <c r="I84" s="154"/>
    </row>
    <row r="85" spans="1:9" ht="15" customHeight="1"/>
    <row r="87" spans="1:9" ht="18" customHeight="1">
      <c r="A87" s="15" t="s">
        <v>23</v>
      </c>
      <c r="B87" s="14"/>
      <c r="C87" s="14"/>
      <c r="D87" s="14"/>
      <c r="E87" s="14"/>
      <c r="F87" s="14"/>
      <c r="G87" s="14"/>
      <c r="H87" s="14"/>
      <c r="I87" s="14"/>
    </row>
    <row r="88" spans="1:9" s="14" customFormat="1" ht="18" customHeight="1">
      <c r="A88" s="15"/>
    </row>
    <row r="89" spans="1:9" s="14" customFormat="1" ht="18" customHeight="1">
      <c r="A89" s="15"/>
      <c r="E89" s="147">
        <f>Owners!E18</f>
        <v>0</v>
      </c>
      <c r="F89" s="147"/>
      <c r="G89" s="147"/>
    </row>
    <row r="90" spans="1:9" s="14" customFormat="1" ht="18" customHeight="1">
      <c r="A90" s="15"/>
    </row>
    <row r="91" spans="1:9" s="14" customFormat="1" ht="18" customHeight="1">
      <c r="A91" s="15" t="s">
        <v>24</v>
      </c>
    </row>
    <row r="92" spans="1:9" s="14" customFormat="1" ht="18" customHeight="1">
      <c r="A92" s="15"/>
    </row>
    <row r="93" spans="1:9" s="14" customFormat="1" ht="18.75" customHeight="1">
      <c r="A93" s="15"/>
      <c r="F93" s="147">
        <f>Owners!F22</f>
        <v>0</v>
      </c>
      <c r="G93" s="147"/>
      <c r="H93" s="147"/>
    </row>
    <row r="94" spans="1:9">
      <c r="A94" s="15"/>
      <c r="B94" s="14"/>
      <c r="C94" s="14"/>
      <c r="D94" s="14"/>
      <c r="E94" s="14"/>
      <c r="F94" s="14"/>
      <c r="G94" s="14"/>
      <c r="H94" s="14"/>
      <c r="I94" s="14"/>
    </row>
    <row r="95" spans="1:9">
      <c r="A95" s="15" t="s">
        <v>25</v>
      </c>
      <c r="B95" s="14"/>
      <c r="C95" s="14"/>
      <c r="D95" s="14"/>
      <c r="E95" s="14"/>
      <c r="F95" s="14"/>
      <c r="G95" s="14"/>
      <c r="H95" s="14"/>
      <c r="I95" s="14"/>
    </row>
    <row r="96" spans="1:9" s="14" customFormat="1" ht="18.75" customHeight="1">
      <c r="A96" s="13"/>
      <c r="F96" s="147">
        <f>Owners!F25</f>
        <v>0</v>
      </c>
      <c r="G96" s="147"/>
      <c r="H96" s="147"/>
    </row>
    <row r="97" spans="1:9" s="14" customFormat="1" ht="18.75" customHeight="1">
      <c r="A97" s="13"/>
    </row>
    <row r="98" spans="1:9" s="14" customFormat="1" ht="18.75" customHeight="1">
      <c r="A98" s="13"/>
    </row>
    <row r="99" spans="1:9" s="14" customFormat="1" ht="18.75" customHeight="1">
      <c r="A99" s="126" t="s">
        <v>26</v>
      </c>
      <c r="B99" s="126"/>
      <c r="C99" s="126"/>
      <c r="D99" s="126"/>
      <c r="E99" s="126"/>
      <c r="F99" s="126"/>
      <c r="G99" s="126"/>
      <c r="H99" s="126"/>
      <c r="I99" s="126"/>
    </row>
    <row r="100" spans="1:9" s="14" customFormat="1" ht="18.75" customHeight="1">
      <c r="A100" s="126"/>
      <c r="B100" s="126"/>
      <c r="C100" s="126"/>
      <c r="D100" s="126"/>
      <c r="E100" s="126"/>
      <c r="F100" s="126"/>
      <c r="G100" s="126"/>
      <c r="H100" s="126"/>
      <c r="I100" s="126"/>
    </row>
    <row r="101" spans="1:9" s="14" customFormat="1" ht="18.75" customHeight="1">
      <c r="A101" s="126"/>
      <c r="B101" s="126"/>
      <c r="C101" s="126"/>
      <c r="D101" s="126"/>
      <c r="E101" s="126"/>
      <c r="F101" s="126"/>
      <c r="G101" s="126"/>
      <c r="H101" s="126"/>
      <c r="I101" s="126"/>
    </row>
    <row r="102" spans="1:9" s="14" customFormat="1" ht="18.75" customHeight="1">
      <c r="A102" s="125" t="s">
        <v>27</v>
      </c>
      <c r="B102" s="125"/>
      <c r="C102" s="125"/>
      <c r="D102" s="125"/>
      <c r="E102" s="125"/>
      <c r="F102" s="125"/>
      <c r="G102" s="125"/>
      <c r="H102" s="125"/>
      <c r="I102" s="125"/>
    </row>
    <row r="103" spans="1:9" s="14" customFormat="1" ht="18.75" customHeight="1">
      <c r="A103" s="125"/>
      <c r="B103" s="125"/>
      <c r="C103" s="125"/>
      <c r="D103" s="125"/>
      <c r="E103" s="125"/>
      <c r="F103" s="125"/>
      <c r="G103" s="125"/>
      <c r="H103" s="125"/>
      <c r="I103" s="125"/>
    </row>
    <row r="104" spans="1:9" s="14" customFormat="1" ht="18.75" customHeight="1">
      <c r="A104" s="143" t="s">
        <v>691</v>
      </c>
      <c r="B104" s="143"/>
      <c r="C104" s="143"/>
      <c r="D104" s="143"/>
      <c r="E104" s="143"/>
      <c r="F104" s="143"/>
      <c r="G104" s="143"/>
      <c r="H104" s="143"/>
      <c r="I104" s="143"/>
    </row>
    <row r="105" spans="1:9" s="14" customFormat="1" ht="18.75" customHeight="1">
      <c r="A105" s="143"/>
      <c r="B105" s="143"/>
      <c r="C105" s="143"/>
      <c r="D105" s="143"/>
      <c r="E105" s="143"/>
      <c r="F105" s="143"/>
      <c r="G105" s="143"/>
      <c r="H105" s="143"/>
      <c r="I105" s="143"/>
    </row>
    <row r="106" spans="1:9" s="14" customFormat="1" ht="18.75" customHeight="1">
      <c r="A106" s="143"/>
      <c r="B106" s="143"/>
      <c r="C106" s="143"/>
      <c r="D106" s="143"/>
      <c r="E106" s="143"/>
      <c r="F106" s="143"/>
      <c r="G106" s="143"/>
      <c r="H106" s="143"/>
      <c r="I106" s="143"/>
    </row>
    <row r="108" spans="1:9" ht="18" customHeight="1">
      <c r="A108" s="97" t="s">
        <v>722</v>
      </c>
      <c r="B108" s="14"/>
      <c r="C108" s="14"/>
      <c r="D108" s="14"/>
      <c r="E108" s="14"/>
      <c r="F108" s="14"/>
      <c r="G108" s="134"/>
      <c r="H108" s="134"/>
      <c r="I108" s="134"/>
    </row>
    <row r="109" spans="1:9" ht="18" customHeight="1">
      <c r="A109" s="97" t="s">
        <v>723</v>
      </c>
      <c r="B109" s="14"/>
      <c r="C109" s="14"/>
      <c r="D109" s="14"/>
      <c r="E109" s="157"/>
      <c r="F109" s="157"/>
      <c r="G109" s="42" t="s">
        <v>111</v>
      </c>
      <c r="H109" s="157"/>
      <c r="I109" s="157"/>
    </row>
    <row r="110" spans="1:9" ht="18" customHeight="1">
      <c r="A110" s="97" t="s">
        <v>787</v>
      </c>
      <c r="B110" s="14"/>
      <c r="C110" s="14"/>
      <c r="D110" s="14"/>
      <c r="E110" s="14"/>
      <c r="F110" s="14"/>
      <c r="G110" s="134"/>
      <c r="H110" s="134"/>
      <c r="I110" s="134"/>
    </row>
    <row r="111" spans="1:9" ht="18" customHeight="1">
      <c r="A111" s="97" t="s">
        <v>788</v>
      </c>
      <c r="B111" s="14"/>
      <c r="C111" s="14"/>
      <c r="D111" s="14"/>
      <c r="E111" s="14"/>
      <c r="F111" s="14"/>
      <c r="G111" s="134"/>
      <c r="H111" s="134"/>
      <c r="I111" s="134"/>
    </row>
    <row r="112" spans="1:9" ht="18" customHeight="1">
      <c r="A112" s="97" t="s">
        <v>789</v>
      </c>
      <c r="B112" s="14"/>
      <c r="C112" s="14"/>
      <c r="D112" s="14"/>
      <c r="E112" s="14"/>
      <c r="F112" s="14"/>
      <c r="G112" s="134"/>
      <c r="H112" s="134"/>
      <c r="I112" s="134"/>
    </row>
    <row r="113" spans="1:9" ht="18" customHeight="1">
      <c r="A113" s="97" t="s">
        <v>790</v>
      </c>
      <c r="B113" s="14"/>
      <c r="C113" s="14"/>
      <c r="D113" s="14"/>
      <c r="E113" s="14"/>
      <c r="F113" s="14"/>
      <c r="G113" s="134"/>
      <c r="H113" s="134"/>
      <c r="I113" s="134"/>
    </row>
    <row r="114" spans="1:9" ht="18" customHeight="1">
      <c r="A114" s="97" t="s">
        <v>791</v>
      </c>
      <c r="B114" s="14"/>
      <c r="C114" s="14"/>
      <c r="D114" s="14"/>
      <c r="E114" s="14"/>
      <c r="F114" s="14"/>
      <c r="G114" s="134"/>
      <c r="H114" s="134"/>
      <c r="I114" s="134"/>
    </row>
    <row r="115" spans="1:9" ht="18" customHeight="1">
      <c r="A115" s="97" t="s">
        <v>792</v>
      </c>
      <c r="B115" s="14"/>
      <c r="C115" s="14"/>
      <c r="D115" s="14"/>
      <c r="E115" s="14"/>
      <c r="F115" s="14"/>
      <c r="G115" s="134"/>
      <c r="H115" s="134"/>
      <c r="I115" s="134"/>
    </row>
    <row r="116" spans="1:9" ht="18" customHeight="1">
      <c r="A116" s="97"/>
      <c r="B116" s="14"/>
      <c r="C116" s="14"/>
      <c r="D116" s="14"/>
      <c r="E116" s="14"/>
      <c r="F116" s="14"/>
      <c r="G116" s="103"/>
      <c r="H116" s="103"/>
      <c r="I116" s="103"/>
    </row>
    <row r="117" spans="1:9" ht="18" customHeight="1">
      <c r="A117" s="97" t="s">
        <v>764</v>
      </c>
      <c r="B117" s="14"/>
      <c r="C117" s="14"/>
      <c r="D117" s="14"/>
      <c r="E117" s="14"/>
      <c r="F117" s="14"/>
      <c r="G117" s="134"/>
      <c r="H117" s="134"/>
      <c r="I117" s="134"/>
    </row>
    <row r="118" spans="1:9" s="14" customFormat="1" ht="18" customHeight="1">
      <c r="A118" s="97" t="s">
        <v>765</v>
      </c>
      <c r="G118" s="134"/>
      <c r="H118" s="134"/>
      <c r="I118" s="134"/>
    </row>
    <row r="119" spans="1:9" s="14" customFormat="1" ht="18.75" customHeight="1">
      <c r="A119" s="152" t="str">
        <f>IF(OR(G117-G118=0,G117&gt;G118),"",Background!D805)</f>
        <v/>
      </c>
      <c r="B119" s="152"/>
      <c r="C119" s="152"/>
      <c r="D119" s="152"/>
      <c r="E119" s="152"/>
      <c r="F119" s="152"/>
      <c r="G119" s="152"/>
      <c r="H119" s="152"/>
      <c r="I119" s="152"/>
    </row>
    <row r="120" spans="1:9" s="14" customFormat="1" ht="18.75" customHeight="1">
      <c r="A120" s="152"/>
      <c r="B120" s="152"/>
      <c r="C120" s="152"/>
      <c r="D120" s="152"/>
      <c r="E120" s="152"/>
      <c r="F120" s="152"/>
      <c r="G120" s="152"/>
      <c r="H120" s="152"/>
      <c r="I120" s="152"/>
    </row>
    <row r="121" spans="1:9" s="14" customFormat="1" ht="18.75" customHeight="1">
      <c r="A121" s="137" t="s">
        <v>28</v>
      </c>
      <c r="B121" s="137"/>
      <c r="C121" s="137"/>
      <c r="D121" s="137"/>
      <c r="E121" s="137"/>
      <c r="F121" s="137"/>
      <c r="G121" s="137"/>
      <c r="H121" s="137"/>
      <c r="I121" s="137"/>
    </row>
    <row r="122" spans="1:9" s="14" customFormat="1" ht="18.75" customHeight="1">
      <c r="A122" s="137"/>
      <c r="B122" s="137"/>
      <c r="C122" s="137"/>
      <c r="D122" s="137"/>
      <c r="E122" s="137"/>
      <c r="F122" s="137"/>
      <c r="G122" s="137"/>
      <c r="H122" s="137"/>
      <c r="I122" s="137"/>
    </row>
    <row r="123" spans="1:9" s="14" customFormat="1" ht="18.75" customHeight="1">
      <c r="B123" s="135"/>
      <c r="C123" s="136"/>
      <c r="D123" s="136"/>
      <c r="E123" s="136"/>
      <c r="F123" s="136"/>
      <c r="G123" s="136"/>
      <c r="H123" s="136"/>
      <c r="I123" s="136"/>
    </row>
    <row r="124" spans="1:9" s="14" customFormat="1" ht="18.75" customHeight="1">
      <c r="B124" s="136"/>
      <c r="C124" s="136"/>
      <c r="D124" s="136"/>
      <c r="E124" s="136"/>
      <c r="F124" s="136"/>
      <c r="G124" s="136"/>
      <c r="H124" s="136"/>
      <c r="I124" s="136"/>
    </row>
    <row r="125" spans="1:9" s="14" customFormat="1" ht="18.75" customHeight="1">
      <c r="A125" s="12"/>
      <c r="B125" s="136"/>
      <c r="C125" s="136"/>
      <c r="D125" s="136"/>
      <c r="E125" s="136"/>
      <c r="F125" s="136"/>
      <c r="G125" s="136"/>
      <c r="H125" s="136"/>
      <c r="I125" s="136"/>
    </row>
    <row r="126" spans="1:9" s="14" customFormat="1" ht="18.75" customHeight="1">
      <c r="A126" s="12"/>
      <c r="B126" s="136"/>
      <c r="C126" s="136"/>
      <c r="D126" s="136"/>
      <c r="E126" s="136"/>
      <c r="F126" s="136"/>
      <c r="G126" s="136"/>
      <c r="H126" s="136"/>
      <c r="I126" s="136"/>
    </row>
    <row r="127" spans="1:9" s="14" customFormat="1" ht="18.75" customHeight="1">
      <c r="A127" s="12"/>
      <c r="B127" s="136"/>
      <c r="C127" s="136"/>
      <c r="D127" s="136"/>
      <c r="E127" s="136"/>
      <c r="F127" s="136"/>
      <c r="G127" s="136"/>
      <c r="H127" s="136"/>
      <c r="I127" s="136"/>
    </row>
    <row r="128" spans="1:9" s="14" customFormat="1" ht="18.75" customHeight="1">
      <c r="A128" s="12"/>
      <c r="B128" s="136"/>
      <c r="C128" s="136"/>
      <c r="D128" s="136"/>
      <c r="E128" s="136"/>
      <c r="F128" s="136"/>
      <c r="G128" s="136"/>
      <c r="H128" s="136"/>
      <c r="I128" s="136"/>
    </row>
    <row r="129" spans="1:9" s="14" customFormat="1" ht="18.75" customHeight="1">
      <c r="A129" s="12"/>
      <c r="B129" s="136"/>
      <c r="C129" s="136"/>
      <c r="D129" s="136"/>
      <c r="E129" s="136"/>
      <c r="F129" s="136"/>
      <c r="G129" s="136"/>
      <c r="H129" s="136"/>
      <c r="I129" s="136"/>
    </row>
    <row r="130" spans="1:9" s="14" customFormat="1" ht="18.75" customHeight="1">
      <c r="A130" s="12"/>
      <c r="B130" s="12"/>
      <c r="C130" s="12"/>
      <c r="D130" s="12"/>
      <c r="E130" s="12"/>
      <c r="F130" s="12"/>
      <c r="G130" s="12"/>
      <c r="H130" s="12"/>
      <c r="I130" s="12"/>
    </row>
    <row r="131" spans="1:9" s="14" customFormat="1" ht="18.75" customHeight="1">
      <c r="A131" s="125" t="s">
        <v>30</v>
      </c>
      <c r="B131" s="125"/>
      <c r="C131" s="125"/>
      <c r="D131" s="125"/>
      <c r="E131" s="125"/>
      <c r="F131" s="125"/>
      <c r="G131" s="125"/>
      <c r="H131" s="125"/>
      <c r="I131" s="125"/>
    </row>
    <row r="132" spans="1:9" s="14" customFormat="1" ht="18.75" customHeight="1">
      <c r="A132" s="125"/>
      <c r="B132" s="125"/>
      <c r="C132" s="125"/>
      <c r="D132" s="125"/>
      <c r="E132" s="125"/>
      <c r="F132" s="125"/>
      <c r="G132" s="125"/>
      <c r="H132" s="125"/>
      <c r="I132" s="125"/>
    </row>
    <row r="133" spans="1:9" s="14" customFormat="1" ht="18.75" customHeight="1">
      <c r="A133" s="132" t="s">
        <v>496</v>
      </c>
      <c r="B133" s="132"/>
      <c r="C133" s="132"/>
      <c r="D133" s="132"/>
      <c r="E133" s="132"/>
      <c r="F133" s="132"/>
      <c r="G133" s="132"/>
      <c r="H133" s="132"/>
      <c r="I133" s="132"/>
    </row>
    <row r="134" spans="1:9" s="14" customFormat="1" ht="18.75" customHeight="1">
      <c r="A134" s="132"/>
      <c r="B134" s="132"/>
      <c r="C134" s="132"/>
      <c r="D134" s="132"/>
      <c r="E134" s="132"/>
      <c r="F134" s="132"/>
      <c r="G134" s="132"/>
      <c r="H134" s="132"/>
      <c r="I134" s="132"/>
    </row>
    <row r="135" spans="1:9">
      <c r="A135" s="132"/>
      <c r="B135" s="132"/>
      <c r="C135" s="132"/>
      <c r="D135" s="132"/>
      <c r="E135" s="132"/>
      <c r="F135" s="132"/>
      <c r="G135" s="132"/>
      <c r="H135" s="132"/>
      <c r="I135" s="132"/>
    </row>
    <row r="136" spans="1:9">
      <c r="A136" s="56" t="s">
        <v>31</v>
      </c>
      <c r="B136" s="57"/>
      <c r="C136" s="57"/>
      <c r="D136" s="57"/>
      <c r="E136" s="133" t="s">
        <v>32</v>
      </c>
      <c r="F136" s="133"/>
      <c r="G136" s="57"/>
      <c r="H136" s="133" t="s">
        <v>33</v>
      </c>
      <c r="I136" s="133"/>
    </row>
    <row r="137" spans="1:9">
      <c r="A137" s="13"/>
      <c r="B137" s="14"/>
      <c r="C137" s="14"/>
      <c r="D137" s="14"/>
      <c r="E137" s="14"/>
      <c r="F137" s="14"/>
      <c r="G137" s="14"/>
      <c r="H137" s="14"/>
      <c r="I137" s="14"/>
    </row>
    <row r="138" spans="1:9">
      <c r="A138" s="16" t="s">
        <v>121</v>
      </c>
      <c r="B138" s="17"/>
      <c r="C138" s="17"/>
      <c r="D138" s="17"/>
      <c r="E138" s="139"/>
      <c r="F138" s="139"/>
      <c r="G138" s="17"/>
      <c r="H138" s="131"/>
      <c r="I138" s="131"/>
    </row>
    <row r="139" spans="1:9">
      <c r="A139" s="16" t="s">
        <v>34</v>
      </c>
      <c r="B139" s="17"/>
      <c r="C139" s="17"/>
      <c r="D139" s="17"/>
      <c r="E139" s="139"/>
      <c r="F139" s="139"/>
      <c r="G139" s="17"/>
      <c r="H139" s="131"/>
      <c r="I139" s="131"/>
    </row>
    <row r="140" spans="1:9">
      <c r="A140" s="16" t="s">
        <v>35</v>
      </c>
      <c r="B140" s="17"/>
      <c r="C140" s="17"/>
      <c r="D140" s="17"/>
      <c r="E140" s="139"/>
      <c r="F140" s="139"/>
      <c r="G140" s="17"/>
      <c r="H140" s="131"/>
      <c r="I140" s="131"/>
    </row>
    <row r="141" spans="1:9" ht="15" customHeight="1">
      <c r="A141" s="16" t="s">
        <v>36</v>
      </c>
      <c r="B141" s="138"/>
      <c r="C141" s="138"/>
      <c r="D141" s="17"/>
      <c r="E141" s="139"/>
      <c r="F141" s="139"/>
      <c r="G141" s="17"/>
      <c r="H141" s="139"/>
      <c r="I141" s="139"/>
    </row>
    <row r="142" spans="1:9" ht="6.75" customHeight="1">
      <c r="A142" s="13"/>
      <c r="B142" s="14"/>
      <c r="C142" s="14"/>
      <c r="D142" s="14"/>
      <c r="E142" s="14"/>
      <c r="F142" s="14"/>
      <c r="G142" s="14"/>
      <c r="H142" s="14"/>
      <c r="I142" s="14"/>
    </row>
    <row r="143" spans="1:9" s="14" customFormat="1">
      <c r="A143" s="56" t="s">
        <v>37</v>
      </c>
      <c r="B143" s="57"/>
      <c r="C143" s="57"/>
      <c r="D143" s="57"/>
      <c r="E143" s="133" t="s">
        <v>32</v>
      </c>
      <c r="F143" s="133"/>
      <c r="G143" s="57"/>
      <c r="H143" s="133" t="s">
        <v>33</v>
      </c>
      <c r="I143" s="133"/>
    </row>
    <row r="144" spans="1:9" s="14" customFormat="1" ht="6.75" customHeight="1">
      <c r="A144" s="13"/>
    </row>
    <row r="145" spans="1:10" ht="15" customHeight="1">
      <c r="A145" s="16" t="s">
        <v>38</v>
      </c>
      <c r="B145" s="17"/>
      <c r="C145" s="17"/>
      <c r="D145" s="17"/>
      <c r="E145" s="17"/>
      <c r="F145" s="17"/>
      <c r="G145" s="17"/>
      <c r="H145" s="139"/>
      <c r="I145" s="139"/>
      <c r="J145" s="14"/>
    </row>
    <row r="146" spans="1:10" s="14" customFormat="1" ht="15" customHeight="1">
      <c r="A146" s="16" t="s">
        <v>39</v>
      </c>
      <c r="B146" s="17"/>
      <c r="C146" s="17"/>
      <c r="D146" s="17"/>
      <c r="E146" s="17"/>
      <c r="F146" s="17"/>
      <c r="G146" s="17"/>
      <c r="H146" s="139"/>
      <c r="I146" s="139"/>
    </row>
    <row r="147" spans="1:10" s="17" customFormat="1" ht="15" customHeight="1">
      <c r="A147" s="16" t="s">
        <v>40</v>
      </c>
      <c r="E147" s="139"/>
      <c r="F147" s="139"/>
      <c r="H147" s="139"/>
      <c r="I147" s="139"/>
    </row>
    <row r="148" spans="1:10" s="17" customFormat="1" ht="15" customHeight="1">
      <c r="A148" s="16" t="s">
        <v>715</v>
      </c>
      <c r="E148" s="159"/>
      <c r="F148" s="159"/>
      <c r="H148" s="139"/>
      <c r="I148" s="139"/>
    </row>
    <row r="149" spans="1:10" s="17" customFormat="1" ht="15" customHeight="1">
      <c r="A149" s="87" t="s">
        <v>29</v>
      </c>
      <c r="E149" s="85"/>
      <c r="F149" s="94"/>
      <c r="G149" s="86"/>
    </row>
    <row r="150" spans="1:10" s="17" customFormat="1" ht="15" customHeight="1">
      <c r="A150" s="16" t="s">
        <v>492</v>
      </c>
      <c r="E150" s="131"/>
      <c r="F150" s="131"/>
      <c r="H150" s="139"/>
      <c r="I150" s="139"/>
    </row>
    <row r="151" spans="1:10" s="14" customFormat="1" ht="15" customHeight="1">
      <c r="A151" s="16" t="s">
        <v>41</v>
      </c>
      <c r="B151" s="17"/>
      <c r="C151" s="17"/>
      <c r="D151" s="17"/>
      <c r="E151" s="131"/>
      <c r="F151" s="131"/>
      <c r="G151" s="17"/>
      <c r="H151" s="139"/>
      <c r="I151" s="139"/>
    </row>
    <row r="152" spans="1:10" ht="15" customHeight="1">
      <c r="A152" s="16" t="s">
        <v>36</v>
      </c>
      <c r="B152" s="138"/>
      <c r="C152" s="138"/>
      <c r="D152" s="17"/>
      <c r="E152" s="139"/>
      <c r="F152" s="139"/>
      <c r="G152" s="17"/>
      <c r="H152" s="139"/>
      <c r="I152" s="139"/>
    </row>
    <row r="153" spans="1:10" s="14" customFormat="1" ht="6.75" customHeight="1">
      <c r="A153" s="13"/>
    </row>
    <row r="154" spans="1:10" s="17" customFormat="1" ht="15.75" customHeight="1">
      <c r="A154" s="56" t="s">
        <v>42</v>
      </c>
      <c r="B154" s="57"/>
      <c r="C154" s="57"/>
      <c r="D154" s="57"/>
      <c r="E154" s="133" t="s">
        <v>32</v>
      </c>
      <c r="F154" s="133"/>
      <c r="G154" s="57"/>
      <c r="H154" s="133" t="s">
        <v>33</v>
      </c>
      <c r="I154" s="133"/>
    </row>
    <row r="155" spans="1:10" s="17" customFormat="1" ht="6.75" customHeight="1">
      <c r="A155" s="13"/>
      <c r="B155" s="14"/>
      <c r="C155" s="14"/>
      <c r="D155" s="14"/>
      <c r="E155" s="14"/>
      <c r="F155" s="14"/>
      <c r="G155" s="14"/>
      <c r="H155" s="14"/>
      <c r="I155" s="14"/>
    </row>
    <row r="156" spans="1:10" s="17" customFormat="1" ht="15" customHeight="1">
      <c r="A156" s="16" t="s">
        <v>43</v>
      </c>
      <c r="E156" s="158"/>
      <c r="F156" s="158"/>
      <c r="H156" s="139"/>
      <c r="I156" s="139"/>
    </row>
    <row r="157" spans="1:10" s="17" customFormat="1" ht="15" customHeight="1">
      <c r="A157" s="16" t="s">
        <v>44</v>
      </c>
      <c r="E157" s="131"/>
      <c r="F157" s="131"/>
      <c r="H157" s="139"/>
      <c r="I157" s="139"/>
    </row>
    <row r="158" spans="1:10" s="17" customFormat="1" ht="15" customHeight="1">
      <c r="A158" s="16" t="s">
        <v>45</v>
      </c>
      <c r="E158" s="131"/>
      <c r="F158" s="131"/>
      <c r="H158" s="139"/>
      <c r="I158" s="139"/>
    </row>
    <row r="159" spans="1:10" s="17" customFormat="1" ht="15" customHeight="1">
      <c r="A159" s="16" t="s">
        <v>46</v>
      </c>
      <c r="E159" s="131"/>
      <c r="F159" s="131"/>
      <c r="H159" s="139"/>
      <c r="I159" s="139"/>
    </row>
    <row r="160" spans="1:10" s="17" customFormat="1" ht="15" customHeight="1">
      <c r="A160" s="16" t="s">
        <v>47</v>
      </c>
      <c r="E160" s="131"/>
      <c r="F160" s="131"/>
      <c r="H160" s="139"/>
      <c r="I160" s="139"/>
    </row>
    <row r="161" spans="1:9" s="17" customFormat="1" ht="15" customHeight="1">
      <c r="A161" s="16" t="s">
        <v>36</v>
      </c>
      <c r="B161" s="138"/>
      <c r="C161" s="138"/>
      <c r="E161" s="139"/>
      <c r="F161" s="139"/>
      <c r="H161" s="139"/>
      <c r="I161" s="139"/>
    </row>
    <row r="162" spans="1:9" s="14" customFormat="1" ht="6.75" customHeight="1">
      <c r="A162" s="13"/>
    </row>
    <row r="163" spans="1:9" ht="15" customHeight="1">
      <c r="A163" s="56" t="s">
        <v>48</v>
      </c>
      <c r="B163" s="57"/>
      <c r="C163" s="57"/>
      <c r="D163" s="57"/>
      <c r="E163" s="133" t="s">
        <v>32</v>
      </c>
      <c r="F163" s="133"/>
      <c r="G163" s="57"/>
      <c r="H163" s="133" t="s">
        <v>33</v>
      </c>
      <c r="I163" s="133"/>
    </row>
    <row r="164" spans="1:9" s="14" customFormat="1" ht="6.75" customHeight="1">
      <c r="A164" s="13"/>
    </row>
    <row r="165" spans="1:9" s="17" customFormat="1" ht="15" customHeight="1">
      <c r="A165" s="16" t="s">
        <v>50</v>
      </c>
      <c r="E165" s="139"/>
      <c r="F165" s="139"/>
      <c r="H165" s="139"/>
      <c r="I165" s="139"/>
    </row>
    <row r="166" spans="1:9" s="17" customFormat="1" ht="15" customHeight="1">
      <c r="A166" s="16" t="s">
        <v>51</v>
      </c>
      <c r="E166" s="139"/>
      <c r="F166" s="139"/>
      <c r="H166" s="139"/>
      <c r="I166" s="139"/>
    </row>
    <row r="167" spans="1:9" s="17" customFormat="1" ht="15" customHeight="1">
      <c r="A167" s="16" t="s">
        <v>52</v>
      </c>
      <c r="E167" s="139"/>
      <c r="F167" s="139"/>
      <c r="H167" s="139"/>
      <c r="I167" s="139"/>
    </row>
    <row r="168" spans="1:9" s="17" customFormat="1" ht="15" customHeight="1">
      <c r="A168" s="16" t="s">
        <v>53</v>
      </c>
      <c r="E168" s="139"/>
      <c r="F168" s="139"/>
      <c r="H168" s="139"/>
      <c r="I168" s="139"/>
    </row>
    <row r="169" spans="1:9" s="17" customFormat="1" ht="15" customHeight="1">
      <c r="A169" s="16" t="s">
        <v>54</v>
      </c>
      <c r="E169" s="139"/>
      <c r="F169" s="139"/>
      <c r="H169" s="139"/>
      <c r="I169" s="139"/>
    </row>
    <row r="170" spans="1:9" s="17" customFormat="1" ht="15" customHeight="1">
      <c r="A170" s="16" t="s">
        <v>335</v>
      </c>
      <c r="E170" s="139"/>
      <c r="F170" s="139"/>
      <c r="H170" s="139"/>
      <c r="I170" s="139"/>
    </row>
    <row r="171" spans="1:9" s="14" customFormat="1" ht="15" customHeight="1">
      <c r="A171" s="16" t="s">
        <v>49</v>
      </c>
      <c r="B171" s="17"/>
      <c r="C171" s="17"/>
      <c r="D171" s="17"/>
      <c r="E171" s="139"/>
      <c r="F171" s="139"/>
      <c r="G171" s="17"/>
      <c r="H171" s="139"/>
      <c r="I171" s="139"/>
    </row>
    <row r="172" spans="1:9" ht="15" customHeight="1">
      <c r="A172" s="16" t="s">
        <v>122</v>
      </c>
      <c r="B172" s="17"/>
      <c r="C172" s="17"/>
      <c r="D172" s="17"/>
      <c r="E172" s="139"/>
      <c r="F172" s="139"/>
      <c r="G172" s="17"/>
      <c r="H172" s="139"/>
      <c r="I172" s="139"/>
    </row>
    <row r="173" spans="1:9" ht="15" customHeight="1">
      <c r="A173" s="87" t="s">
        <v>29</v>
      </c>
      <c r="B173" s="17"/>
      <c r="C173" s="17"/>
      <c r="D173" s="17"/>
      <c r="E173" s="113"/>
      <c r="F173" s="94"/>
      <c r="G173" s="86"/>
      <c r="H173" s="17"/>
      <c r="I173" s="17"/>
    </row>
    <row r="174" spans="1:9" s="14" customFormat="1" ht="15" customHeight="1">
      <c r="A174" s="16" t="s">
        <v>36</v>
      </c>
      <c r="B174" s="138"/>
      <c r="C174" s="138"/>
      <c r="D174" s="17"/>
      <c r="E174" s="139"/>
      <c r="F174" s="139"/>
      <c r="G174" s="17"/>
      <c r="H174" s="139"/>
      <c r="I174" s="139"/>
    </row>
    <row r="175" spans="1:9" s="17" customFormat="1" ht="6.75" customHeight="1">
      <c r="A175" s="12"/>
      <c r="B175" s="12"/>
      <c r="C175" s="12"/>
      <c r="D175" s="12"/>
      <c r="E175" s="12"/>
      <c r="F175" s="12"/>
      <c r="G175" s="63"/>
      <c r="H175" s="12"/>
      <c r="I175" s="12"/>
    </row>
    <row r="176" spans="1:9" s="17" customFormat="1" ht="15.75" customHeight="1">
      <c r="A176" s="18" t="s">
        <v>55</v>
      </c>
      <c r="B176" s="19"/>
      <c r="C176" s="19"/>
      <c r="D176" s="19"/>
      <c r="E176" s="186">
        <f>SUM(E138:F141,E147:F148,E150:F152,E156:F161,E165:F172,E174)</f>
        <v>0</v>
      </c>
      <c r="F176" s="186"/>
      <c r="G176" s="20"/>
      <c r="H176" s="186">
        <f>SUM(H138:I141,H145:I152,H156:I161,H165:I174)</f>
        <v>0</v>
      </c>
      <c r="I176" s="186"/>
    </row>
    <row r="177" spans="1:9" s="17" customFormat="1" ht="15.75" customHeight="1">
      <c r="A177" s="21" t="s">
        <v>56</v>
      </c>
      <c r="B177" s="22"/>
      <c r="C177" s="22"/>
      <c r="D177" s="22"/>
      <c r="E177" s="185">
        <f>E176+H176</f>
        <v>0</v>
      </c>
      <c r="F177" s="185"/>
      <c r="G177" s="185"/>
      <c r="H177" s="185"/>
      <c r="I177" s="185"/>
    </row>
    <row r="178" spans="1:9" s="17" customFormat="1" ht="15.75" customHeight="1">
      <c r="A178" s="152" t="str">
        <f>IF(Background!A765=0,"",IF(E177&gt;G108,Background!D788,Background!D789))</f>
        <v/>
      </c>
      <c r="B178" s="152"/>
      <c r="C178" s="152"/>
      <c r="D178" s="152"/>
      <c r="E178" s="152"/>
      <c r="F178" s="152"/>
      <c r="G178" s="152"/>
      <c r="H178" s="152"/>
      <c r="I178" s="152"/>
    </row>
    <row r="179" spans="1:9" s="17" customFormat="1" ht="15.75" customHeight="1">
      <c r="A179" s="152"/>
      <c r="B179" s="152"/>
      <c r="C179" s="152"/>
      <c r="D179" s="152"/>
      <c r="E179" s="152"/>
      <c r="F179" s="152"/>
      <c r="G179" s="152"/>
      <c r="H179" s="152"/>
      <c r="I179" s="152"/>
    </row>
    <row r="180" spans="1:9" s="17" customFormat="1" ht="15.75" customHeight="1">
      <c r="A180" s="152"/>
      <c r="B180" s="152"/>
      <c r="C180" s="152"/>
      <c r="D180" s="152"/>
      <c r="E180" s="152"/>
      <c r="F180" s="152"/>
      <c r="G180" s="152"/>
      <c r="H180" s="152"/>
      <c r="I180" s="152"/>
    </row>
    <row r="181" spans="1:9" s="17" customFormat="1" ht="15.75" customHeight="1">
      <c r="A181" s="125" t="s">
        <v>57</v>
      </c>
      <c r="B181" s="125"/>
      <c r="C181" s="125"/>
      <c r="D181" s="125"/>
      <c r="E181" s="125"/>
      <c r="F181" s="125"/>
      <c r="G181" s="125"/>
      <c r="H181" s="125"/>
      <c r="I181" s="125"/>
    </row>
    <row r="182" spans="1:9" s="17" customFormat="1" ht="15.75" customHeight="1">
      <c r="A182" s="125"/>
      <c r="B182" s="125"/>
      <c r="C182" s="125"/>
      <c r="D182" s="125"/>
      <c r="E182" s="125"/>
      <c r="F182" s="125"/>
      <c r="G182" s="125"/>
      <c r="H182" s="125"/>
      <c r="I182" s="125"/>
    </row>
    <row r="183" spans="1:9" s="17" customFormat="1" ht="6.75" customHeight="1">
      <c r="A183" s="13"/>
      <c r="B183" s="14"/>
      <c r="C183" s="14"/>
      <c r="D183" s="14"/>
      <c r="E183" s="14"/>
      <c r="F183" s="14"/>
      <c r="G183" s="14"/>
      <c r="H183" s="14"/>
      <c r="I183" s="14"/>
    </row>
    <row r="184" spans="1:9" ht="18" customHeight="1">
      <c r="A184" s="13" t="s">
        <v>724</v>
      </c>
      <c r="B184" s="14"/>
      <c r="C184" s="14"/>
      <c r="D184" s="14"/>
      <c r="E184" s="14"/>
      <c r="F184" s="14"/>
      <c r="G184" s="14"/>
      <c r="H184" s="128"/>
      <c r="I184" s="128"/>
    </row>
    <row r="185" spans="1:9" ht="18" customHeight="1">
      <c r="A185" s="13" t="s">
        <v>725</v>
      </c>
      <c r="B185" s="14"/>
      <c r="C185" s="14"/>
      <c r="D185" s="14"/>
      <c r="E185" s="14"/>
      <c r="F185" s="14"/>
      <c r="G185" s="14"/>
      <c r="H185" s="130"/>
      <c r="I185" s="130"/>
    </row>
    <row r="186" spans="1:9" ht="18" customHeight="1">
      <c r="A186" s="13" t="s">
        <v>726</v>
      </c>
      <c r="B186" s="14"/>
      <c r="C186" s="14"/>
      <c r="D186" s="14"/>
      <c r="E186" s="14"/>
      <c r="F186" s="14"/>
      <c r="G186" s="14"/>
      <c r="H186" s="128"/>
      <c r="I186" s="128"/>
    </row>
    <row r="187" spans="1:9" ht="18" customHeight="1">
      <c r="A187" s="13" t="s">
        <v>727</v>
      </c>
      <c r="B187" s="14"/>
      <c r="C187" s="14"/>
      <c r="D187" s="14"/>
      <c r="E187" s="14"/>
      <c r="F187" s="14"/>
      <c r="G187" s="14"/>
      <c r="H187" s="128"/>
      <c r="I187" s="128"/>
    </row>
    <row r="188" spans="1:9" ht="6.75" customHeight="1"/>
    <row r="189" spans="1:9">
      <c r="A189" s="23" t="s">
        <v>728</v>
      </c>
    </row>
    <row r="190" spans="1:9">
      <c r="A190" s="26"/>
      <c r="B190" s="187" t="s">
        <v>58</v>
      </c>
      <c r="C190" s="187"/>
      <c r="D190" s="39" t="s">
        <v>59</v>
      </c>
      <c r="E190" s="187" t="s">
        <v>60</v>
      </c>
      <c r="F190" s="187"/>
      <c r="G190" s="39" t="str">
        <f>"="</f>
        <v>=</v>
      </c>
      <c r="H190" s="187" t="s">
        <v>61</v>
      </c>
      <c r="I190" s="187"/>
    </row>
    <row r="191" spans="1:9" ht="18" customHeight="1">
      <c r="A191" s="24" t="s">
        <v>62</v>
      </c>
      <c r="B191" s="138"/>
      <c r="C191" s="138"/>
      <c r="D191" s="77" t="s">
        <v>59</v>
      </c>
      <c r="E191" s="138"/>
      <c r="F191" s="138"/>
      <c r="G191" s="39" t="str">
        <f>"="</f>
        <v>=</v>
      </c>
      <c r="H191" s="183">
        <f>B191-E191</f>
        <v>0</v>
      </c>
      <c r="I191" s="183"/>
    </row>
    <row r="192" spans="1:9" s="14" customFormat="1" ht="18" customHeight="1">
      <c r="A192" s="24">
        <v>2019</v>
      </c>
      <c r="B192" s="138"/>
      <c r="C192" s="138"/>
      <c r="D192" s="77" t="s">
        <v>59</v>
      </c>
      <c r="E192" s="138"/>
      <c r="F192" s="138"/>
      <c r="G192" s="39" t="str">
        <f>"="</f>
        <v>=</v>
      </c>
      <c r="H192" s="183">
        <f>B192-E192</f>
        <v>0</v>
      </c>
      <c r="I192" s="183"/>
    </row>
    <row r="193" spans="1:9" s="14" customFormat="1" ht="18" customHeight="1">
      <c r="A193" s="24">
        <v>2018</v>
      </c>
      <c r="B193" s="138"/>
      <c r="C193" s="138"/>
      <c r="D193" s="77" t="s">
        <v>59</v>
      </c>
      <c r="E193" s="138"/>
      <c r="F193" s="138"/>
      <c r="G193" s="39" t="str">
        <f>"="</f>
        <v>=</v>
      </c>
      <c r="H193" s="183">
        <f>B193-E193</f>
        <v>0</v>
      </c>
      <c r="I193" s="183"/>
    </row>
    <row r="194" spans="1:9" s="14" customFormat="1" ht="18" customHeight="1">
      <c r="A194" s="24">
        <v>2017</v>
      </c>
      <c r="B194" s="138"/>
      <c r="C194" s="138"/>
      <c r="D194" s="77" t="s">
        <v>59</v>
      </c>
      <c r="E194" s="138"/>
      <c r="F194" s="138"/>
      <c r="G194" s="39" t="str">
        <f>"="</f>
        <v>=</v>
      </c>
      <c r="H194" s="183">
        <f>B194-E194</f>
        <v>0</v>
      </c>
      <c r="I194" s="183"/>
    </row>
    <row r="195" spans="1:9" s="14" customFormat="1" ht="6.75" customHeight="1">
      <c r="A195" s="12"/>
      <c r="B195" s="12"/>
      <c r="C195" s="12"/>
      <c r="D195" s="12"/>
      <c r="E195" s="12"/>
      <c r="F195" s="12"/>
      <c r="G195" s="12"/>
      <c r="H195" s="12"/>
      <c r="I195" s="12"/>
    </row>
    <row r="196" spans="1:9" ht="18.75" customHeight="1">
      <c r="A196" s="23" t="s">
        <v>729</v>
      </c>
    </row>
    <row r="197" spans="1:9">
      <c r="A197" s="26"/>
      <c r="C197" s="27"/>
      <c r="E197" s="35" t="s">
        <v>63</v>
      </c>
      <c r="F197" s="36"/>
      <c r="G197" s="35" t="s">
        <v>64</v>
      </c>
      <c r="H197" s="37"/>
    </row>
    <row r="198" spans="1:9" ht="18" customHeight="1">
      <c r="A198" s="24" t="s">
        <v>713</v>
      </c>
      <c r="B198" s="17"/>
      <c r="C198" s="17"/>
      <c r="E198" s="95"/>
      <c r="F198" s="17"/>
      <c r="G198" s="95"/>
      <c r="H198" s="17"/>
    </row>
    <row r="199" spans="1:9" s="17" customFormat="1" ht="18" customHeight="1">
      <c r="A199" s="24" t="s">
        <v>65</v>
      </c>
      <c r="E199" s="95"/>
      <c r="G199" s="95"/>
    </row>
    <row r="200" spans="1:9" s="17" customFormat="1" ht="18" customHeight="1">
      <c r="A200" s="24" t="s">
        <v>66</v>
      </c>
      <c r="E200" s="95"/>
      <c r="G200" s="95"/>
    </row>
    <row r="201" spans="1:9" s="17" customFormat="1" ht="18" customHeight="1">
      <c r="A201" s="24" t="s">
        <v>67</v>
      </c>
      <c r="E201" s="95"/>
      <c r="G201" s="95"/>
    </row>
    <row r="202" spans="1:9" s="17" customFormat="1" ht="18" customHeight="1">
      <c r="A202" s="24" t="s">
        <v>68</v>
      </c>
      <c r="B202" s="12"/>
      <c r="C202" s="12"/>
      <c r="E202" s="95"/>
      <c r="F202" s="12"/>
      <c r="G202" s="95"/>
      <c r="H202" s="12"/>
    </row>
    <row r="203" spans="1:9" ht="18" customHeight="1">
      <c r="A203" s="28" t="s">
        <v>69</v>
      </c>
      <c r="B203" s="29">
        <v>1</v>
      </c>
      <c r="E203" s="30">
        <f>SUM(E198:E202)</f>
        <v>0</v>
      </c>
      <c r="F203" s="22"/>
      <c r="G203" s="30">
        <f>SUM(G198:G202)</f>
        <v>0</v>
      </c>
    </row>
    <row r="206" spans="1:9">
      <c r="A206" s="31" t="str">
        <f>"Top 10% of Households by revenue =       "&amp;ROUND(H184*0.1,0)</f>
        <v>Top 10% of Households by revenue =       0</v>
      </c>
      <c r="B206" s="25"/>
      <c r="C206" s="25"/>
      <c r="E206" s="32"/>
      <c r="F206" s="101" t="str">
        <f>"Of these "&amp;ROUND(H184*0.1,0)&amp;" HH, provide the following information:"</f>
        <v>Of these 0 HH, provide the following information:</v>
      </c>
      <c r="G206" s="25"/>
      <c r="H206" s="33"/>
      <c r="I206" s="33"/>
    </row>
    <row r="207" spans="1:9" ht="18" customHeight="1">
      <c r="A207" s="13" t="s">
        <v>730</v>
      </c>
      <c r="B207" s="14"/>
      <c r="C207" s="14"/>
      <c r="D207" s="14"/>
      <c r="E207" s="14"/>
      <c r="F207" s="14"/>
      <c r="G207" s="14"/>
      <c r="H207" s="122"/>
      <c r="I207" s="122"/>
    </row>
    <row r="208" spans="1:9" ht="18" customHeight="1">
      <c r="A208" s="13" t="s">
        <v>731</v>
      </c>
      <c r="B208" s="14"/>
      <c r="C208" s="14"/>
      <c r="D208" s="14"/>
      <c r="E208" s="14"/>
      <c r="F208" s="14"/>
      <c r="G208" s="14"/>
      <c r="H208" s="130"/>
      <c r="I208" s="130"/>
    </row>
    <row r="209" spans="1:9" ht="18" customHeight="1">
      <c r="A209" s="13" t="s">
        <v>732</v>
      </c>
      <c r="B209" s="14"/>
      <c r="C209" s="14"/>
      <c r="D209" s="14"/>
      <c r="E209" s="14"/>
      <c r="F209" s="14"/>
      <c r="G209" s="14"/>
      <c r="H209" s="130"/>
      <c r="I209" s="130"/>
    </row>
    <row r="210" spans="1:9" ht="18" customHeight="1"/>
    <row r="211" spans="1:9">
      <c r="A211" s="184" t="s">
        <v>493</v>
      </c>
      <c r="B211" s="184"/>
      <c r="C211" s="184"/>
      <c r="D211" s="184"/>
      <c r="E211" s="184"/>
      <c r="F211" s="184"/>
      <c r="G211" s="184"/>
      <c r="H211" s="184"/>
      <c r="I211" s="184"/>
    </row>
    <row r="212" spans="1:9">
      <c r="A212" s="184"/>
      <c r="B212" s="184"/>
      <c r="C212" s="184"/>
      <c r="D212" s="184"/>
      <c r="E212" s="184"/>
      <c r="F212" s="184"/>
      <c r="G212" s="184"/>
      <c r="H212" s="184"/>
      <c r="I212" s="184"/>
    </row>
    <row r="213" spans="1:9" ht="18" customHeight="1">
      <c r="A213" s="13" t="s">
        <v>733</v>
      </c>
      <c r="B213" s="14"/>
      <c r="C213" s="14"/>
      <c r="D213" s="14"/>
      <c r="E213" s="14"/>
      <c r="F213" s="14"/>
      <c r="G213" s="14"/>
      <c r="H213" s="123"/>
      <c r="I213" s="123"/>
    </row>
    <row r="214" spans="1:9" s="33" customFormat="1" ht="18" customHeight="1">
      <c r="A214" s="13" t="s">
        <v>734</v>
      </c>
      <c r="B214" s="14"/>
      <c r="C214" s="14"/>
      <c r="D214" s="14"/>
      <c r="E214" s="14"/>
      <c r="F214" s="14"/>
      <c r="G214" s="14"/>
      <c r="H214" s="122"/>
      <c r="I214" s="122"/>
    </row>
    <row r="215" spans="1:9" s="14" customFormat="1" ht="18" customHeight="1">
      <c r="A215" s="13" t="s">
        <v>735</v>
      </c>
      <c r="H215" s="123"/>
      <c r="I215" s="123"/>
    </row>
    <row r="216" spans="1:9" s="14" customFormat="1" ht="18" customHeight="1">
      <c r="A216" s="13" t="s">
        <v>736</v>
      </c>
      <c r="H216" s="142"/>
      <c r="I216" s="142"/>
    </row>
    <row r="217" spans="1:9" s="14" customFormat="1" ht="18.75" customHeight="1">
      <c r="A217" s="12"/>
      <c r="B217" s="12"/>
      <c r="C217" s="12"/>
      <c r="D217" s="12"/>
      <c r="E217" s="12"/>
      <c r="F217" s="12"/>
      <c r="G217" s="12"/>
      <c r="H217" s="12"/>
      <c r="I217" s="12"/>
    </row>
    <row r="218" spans="1:9" ht="18.75" customHeight="1"/>
    <row r="219" spans="1:9" ht="18.75" customHeight="1">
      <c r="A219" s="13" t="s">
        <v>737</v>
      </c>
      <c r="B219" s="14"/>
      <c r="C219" s="14"/>
      <c r="D219" s="14"/>
      <c r="E219" s="14"/>
      <c r="F219" s="14"/>
      <c r="G219" s="14"/>
      <c r="H219" s="155">
        <f>Background!F115</f>
        <v>0</v>
      </c>
      <c r="I219" s="155"/>
    </row>
    <row r="220" spans="1:9">
      <c r="A220" s="13" t="s">
        <v>738</v>
      </c>
      <c r="B220" s="14"/>
      <c r="C220" s="14"/>
      <c r="D220" s="14"/>
      <c r="E220" s="14"/>
      <c r="F220" s="14"/>
      <c r="G220" s="182" t="str">
        <f>Background!F116</f>
        <v/>
      </c>
      <c r="H220" s="182"/>
      <c r="I220" s="182"/>
    </row>
    <row r="221" spans="1:9" s="14" customFormat="1" ht="18.75" customHeight="1">
      <c r="A221" s="13" t="s">
        <v>739</v>
      </c>
      <c r="H221" s="128"/>
      <c r="I221" s="128"/>
    </row>
    <row r="222" spans="1:9" s="14" customFormat="1" ht="18.75" customHeight="1">
      <c r="A222" s="13" t="s">
        <v>740</v>
      </c>
      <c r="H222" s="128"/>
      <c r="I222" s="128"/>
    </row>
    <row r="223" spans="1:9" s="14" customFormat="1" ht="18.75" customHeight="1">
      <c r="A223" s="13"/>
      <c r="B223" s="16" t="s">
        <v>71</v>
      </c>
      <c r="H223" s="180"/>
      <c r="I223" s="180"/>
    </row>
    <row r="224" spans="1:9" s="14" customFormat="1" ht="18.75" customHeight="1">
      <c r="A224" s="13"/>
      <c r="B224" s="16" t="s">
        <v>72</v>
      </c>
      <c r="H224" s="180"/>
      <c r="I224" s="180"/>
    </row>
    <row r="225" spans="1:9" ht="18.75" customHeight="1">
      <c r="A225" s="13"/>
      <c r="B225" s="16" t="s">
        <v>339</v>
      </c>
      <c r="C225" s="14"/>
      <c r="D225" s="14"/>
      <c r="E225" s="14"/>
      <c r="F225" s="14"/>
      <c r="G225" s="14"/>
      <c r="H225" s="181"/>
      <c r="I225" s="181"/>
    </row>
    <row r="226" spans="1:9" ht="18.75" customHeight="1">
      <c r="A226" s="13"/>
      <c r="B226" s="16" t="s">
        <v>73</v>
      </c>
      <c r="C226" s="14"/>
      <c r="D226" s="14"/>
      <c r="E226" s="14"/>
      <c r="F226" s="14"/>
      <c r="G226" s="14"/>
      <c r="H226" s="181"/>
      <c r="I226" s="181"/>
    </row>
    <row r="227" spans="1:9" s="14" customFormat="1" ht="18.75" customHeight="1">
      <c r="A227" s="13" t="s">
        <v>741</v>
      </c>
      <c r="H227" s="128"/>
      <c r="I227" s="128"/>
    </row>
    <row r="228" spans="1:9" s="14" customFormat="1" ht="18.75" customHeight="1">
      <c r="A228" s="13" t="s">
        <v>766</v>
      </c>
      <c r="H228" s="123"/>
      <c r="I228" s="123"/>
    </row>
    <row r="229" spans="1:9" s="14" customFormat="1" ht="18.75" customHeight="1">
      <c r="A229" s="13" t="s">
        <v>742</v>
      </c>
      <c r="H229" s="123"/>
      <c r="I229" s="123"/>
    </row>
    <row r="230" spans="1:9" s="14" customFormat="1" ht="18.75" customHeight="1">
      <c r="A230" s="13" t="s">
        <v>74</v>
      </c>
    </row>
    <row r="231" spans="1:9" s="14" customFormat="1" ht="18.75" customHeight="1">
      <c r="A231" s="13"/>
      <c r="B231" s="149"/>
      <c r="C231" s="149"/>
      <c r="D231" s="149"/>
      <c r="E231" s="149"/>
      <c r="F231" s="149"/>
      <c r="G231" s="149"/>
      <c r="H231" s="149"/>
      <c r="I231" s="149"/>
    </row>
    <row r="232" spans="1:9" s="14" customFormat="1" ht="18.75" customHeight="1">
      <c r="A232" s="13"/>
      <c r="B232" s="149"/>
      <c r="C232" s="149"/>
      <c r="D232" s="149"/>
      <c r="E232" s="149"/>
      <c r="F232" s="149"/>
      <c r="G232" s="149"/>
      <c r="H232" s="149"/>
      <c r="I232" s="149"/>
    </row>
    <row r="233" spans="1:9" s="14" customFormat="1" ht="18.75" customHeight="1">
      <c r="A233" s="13"/>
      <c r="B233" s="53"/>
      <c r="C233" s="53"/>
      <c r="D233" s="53"/>
      <c r="E233" s="53"/>
      <c r="F233" s="53"/>
      <c r="G233" s="53"/>
      <c r="H233" s="53"/>
      <c r="I233" s="53"/>
    </row>
    <row r="234" spans="1:9" s="14" customFormat="1" ht="18.75" customHeight="1">
      <c r="A234" s="13" t="s">
        <v>767</v>
      </c>
      <c r="H234" s="123"/>
      <c r="I234" s="123"/>
    </row>
    <row r="235" spans="1:9" s="14" customFormat="1" ht="18.75" customHeight="1">
      <c r="A235" s="13" t="s">
        <v>768</v>
      </c>
      <c r="H235" s="123"/>
      <c r="I235" s="123"/>
    </row>
    <row r="236" spans="1:9" s="14" customFormat="1" ht="18.75" customHeight="1">
      <c r="A236" s="112" t="s">
        <v>769</v>
      </c>
      <c r="B236" s="12"/>
      <c r="C236" s="12"/>
      <c r="D236" s="12"/>
      <c r="E236" s="12"/>
      <c r="F236" s="12"/>
      <c r="G236" s="12"/>
      <c r="H236" s="12"/>
      <c r="I236" s="12"/>
    </row>
    <row r="237" spans="1:9" s="14" customFormat="1" ht="18.75" customHeight="1">
      <c r="A237" s="13" t="s">
        <v>770</v>
      </c>
      <c r="H237" s="123"/>
      <c r="I237" s="123"/>
    </row>
    <row r="238" spans="1:9" s="14" customFormat="1" ht="18.75" customHeight="1">
      <c r="A238" s="112" t="s">
        <v>771</v>
      </c>
    </row>
    <row r="239" spans="1:9" s="14" customFormat="1" ht="18.75" customHeight="1">
      <c r="A239" s="12"/>
      <c r="B239" s="12"/>
      <c r="C239" s="12"/>
      <c r="D239" s="12"/>
      <c r="E239" s="12"/>
      <c r="F239" s="12"/>
      <c r="G239" s="12"/>
      <c r="H239" s="12"/>
      <c r="I239" s="12"/>
    </row>
    <row r="240" spans="1:9" s="14" customFormat="1" ht="18.75" customHeight="1">
      <c r="A240" s="125" t="s">
        <v>118</v>
      </c>
      <c r="B240" s="125"/>
      <c r="C240" s="125"/>
      <c r="D240" s="125"/>
      <c r="E240" s="125"/>
      <c r="F240" s="125"/>
      <c r="G240" s="125"/>
      <c r="H240" s="125"/>
      <c r="I240" s="125"/>
    </row>
    <row r="241" spans="1:10" s="14" customFormat="1" ht="18.75" customHeight="1">
      <c r="A241" s="125"/>
      <c r="B241" s="125"/>
      <c r="C241" s="125"/>
      <c r="D241" s="125"/>
      <c r="E241" s="125"/>
      <c r="F241" s="125"/>
      <c r="G241" s="125"/>
      <c r="H241" s="125"/>
      <c r="I241" s="125"/>
    </row>
    <row r="242" spans="1:10" s="14" customFormat="1" ht="18.75" customHeight="1">
      <c r="A242" s="168" t="s">
        <v>119</v>
      </c>
      <c r="B242" s="168"/>
      <c r="C242" s="168"/>
      <c r="D242" s="168"/>
      <c r="E242" s="168"/>
      <c r="F242" s="168"/>
      <c r="G242" s="168"/>
      <c r="H242" s="168"/>
      <c r="I242" s="168"/>
    </row>
    <row r="243" spans="1:10" s="14" customFormat="1" ht="18.75" customHeight="1">
      <c r="A243" s="23" t="s">
        <v>75</v>
      </c>
      <c r="B243" s="12"/>
      <c r="C243" s="12"/>
      <c r="D243" s="12"/>
      <c r="E243" s="12"/>
      <c r="F243" s="12"/>
      <c r="G243" s="12"/>
      <c r="H243" s="12"/>
      <c r="I243" s="12"/>
    </row>
    <row r="244" spans="1:10" ht="18.75" customHeight="1">
      <c r="A244" s="13" t="s">
        <v>743</v>
      </c>
      <c r="B244" s="14"/>
      <c r="C244" s="14"/>
      <c r="D244" s="14"/>
      <c r="E244" s="14"/>
      <c r="F244" s="14"/>
      <c r="G244" s="14"/>
      <c r="H244" s="134"/>
      <c r="I244" s="134"/>
    </row>
    <row r="245" spans="1:10">
      <c r="A245" s="13" t="s">
        <v>744</v>
      </c>
      <c r="B245" s="14"/>
      <c r="C245" s="14"/>
      <c r="D245" s="14"/>
      <c r="E245" s="14"/>
      <c r="F245" s="14"/>
      <c r="G245" s="14"/>
      <c r="H245" s="14"/>
      <c r="I245" s="14"/>
    </row>
    <row r="246" spans="1:10">
      <c r="A246" s="88" t="s">
        <v>76</v>
      </c>
    </row>
    <row r="247" spans="1:10" ht="18" customHeight="1">
      <c r="A247" s="13"/>
      <c r="B247" s="14"/>
      <c r="C247" s="34" t="s">
        <v>77</v>
      </c>
      <c r="D247" s="14"/>
      <c r="E247" s="14"/>
      <c r="F247" s="14"/>
      <c r="G247" s="14"/>
      <c r="H247" s="134"/>
      <c r="I247" s="134"/>
    </row>
    <row r="248" spans="1:10" ht="18" customHeight="1">
      <c r="A248" s="13"/>
      <c r="B248" s="14"/>
      <c r="C248" s="34" t="s">
        <v>78</v>
      </c>
      <c r="D248" s="14"/>
      <c r="E248" s="14"/>
      <c r="F248" s="14"/>
      <c r="G248" s="14"/>
      <c r="H248" s="134"/>
      <c r="I248" s="134"/>
      <c r="J248" s="60"/>
    </row>
    <row r="249" spans="1:10" ht="18" customHeight="1">
      <c r="A249" s="13"/>
      <c r="B249" s="14"/>
      <c r="C249" s="34" t="s">
        <v>346</v>
      </c>
      <c r="D249" s="14"/>
      <c r="E249" s="14"/>
      <c r="F249" s="14"/>
      <c r="G249" s="14"/>
      <c r="H249" s="134"/>
      <c r="I249" s="134"/>
    </row>
    <row r="250" spans="1:10" s="14" customFormat="1" ht="18" customHeight="1">
      <c r="A250" s="13"/>
      <c r="C250" s="34" t="s">
        <v>79</v>
      </c>
      <c r="H250" s="134"/>
      <c r="I250" s="134"/>
    </row>
    <row r="251" spans="1:10" s="14" customFormat="1" ht="18" customHeight="1">
      <c r="A251" s="13" t="s">
        <v>745</v>
      </c>
      <c r="H251" s="134"/>
      <c r="I251" s="134"/>
    </row>
    <row r="252" spans="1:10" s="14" customFormat="1" ht="18" customHeight="1">
      <c r="A252" s="13" t="s">
        <v>746</v>
      </c>
      <c r="H252" s="123"/>
      <c r="I252" s="123"/>
    </row>
    <row r="253" spans="1:10" s="14" customFormat="1" ht="18" customHeight="1">
      <c r="A253" s="13" t="s">
        <v>747</v>
      </c>
      <c r="H253" s="134"/>
      <c r="I253" s="134"/>
    </row>
    <row r="254" spans="1:10" ht="18" customHeight="1">
      <c r="A254" s="13" t="s">
        <v>748</v>
      </c>
      <c r="B254" s="14"/>
      <c r="C254" s="14"/>
      <c r="D254" s="14"/>
      <c r="E254" s="14"/>
      <c r="F254" s="14"/>
      <c r="G254" s="14"/>
      <c r="H254" s="134"/>
      <c r="I254" s="134"/>
    </row>
    <row r="255" spans="1:10" s="14" customFormat="1" ht="18" customHeight="1">
      <c r="A255" s="13" t="s">
        <v>749</v>
      </c>
      <c r="H255" s="134"/>
      <c r="I255" s="134"/>
    </row>
    <row r="256" spans="1:10" s="14" customFormat="1" ht="18" customHeight="1">
      <c r="A256" s="13" t="s">
        <v>750</v>
      </c>
      <c r="H256" s="134"/>
      <c r="I256" s="134"/>
    </row>
    <row r="257" spans="1:9" s="14" customFormat="1" ht="18" customHeight="1">
      <c r="A257" s="13" t="s">
        <v>751</v>
      </c>
      <c r="H257" s="142"/>
      <c r="I257" s="142"/>
    </row>
    <row r="258" spans="1:9" s="14" customFormat="1" ht="18.75" customHeight="1">
      <c r="A258" s="13" t="s">
        <v>80</v>
      </c>
      <c r="H258" s="167">
        <f>IF(ISNUMBER((SUM(H244,H248:I251,H253:I257)/E177)),(SUM(H244,H248:I251,H253:I257)/E177),0)</f>
        <v>0</v>
      </c>
      <c r="I258" s="167"/>
    </row>
    <row r="259" spans="1:9" s="14" customFormat="1" ht="18.75" customHeight="1">
      <c r="A259" s="58" t="s">
        <v>490</v>
      </c>
      <c r="B259" s="12"/>
      <c r="C259" s="12"/>
      <c r="D259" s="12"/>
      <c r="E259" s="12"/>
      <c r="F259" s="12"/>
      <c r="G259" s="12"/>
      <c r="H259" s="12"/>
      <c r="I259" s="12"/>
    </row>
    <row r="260" spans="1:9" s="14" customFormat="1" ht="18.75" customHeight="1">
      <c r="A260" s="12"/>
      <c r="B260" s="12"/>
      <c r="C260" s="12"/>
      <c r="D260" s="12"/>
      <c r="E260" s="12"/>
      <c r="F260" s="12"/>
      <c r="G260" s="12"/>
      <c r="H260" s="12"/>
      <c r="I260" s="12"/>
    </row>
    <row r="261" spans="1:9" s="33" customFormat="1" ht="24" customHeight="1">
      <c r="A261" s="141" t="s">
        <v>752</v>
      </c>
      <c r="B261" s="141"/>
      <c r="C261" s="141"/>
      <c r="D261" s="141"/>
      <c r="E261" s="141"/>
      <c r="F261" s="141"/>
      <c r="G261" s="141"/>
      <c r="H261" s="141"/>
      <c r="I261" s="141"/>
    </row>
    <row r="262" spans="1:9" s="14" customFormat="1" ht="18" customHeight="1">
      <c r="A262" s="34"/>
      <c r="B262" s="34" t="s">
        <v>81</v>
      </c>
      <c r="C262" s="34"/>
      <c r="D262" s="34"/>
      <c r="E262" s="96"/>
      <c r="F262" s="43" t="s">
        <v>85</v>
      </c>
      <c r="G262" s="34"/>
      <c r="H262" s="34"/>
      <c r="I262" s="96"/>
    </row>
    <row r="263" spans="1:9" s="14" customFormat="1" ht="18" customHeight="1">
      <c r="A263" s="34"/>
      <c r="B263" s="34" t="s">
        <v>82</v>
      </c>
      <c r="C263" s="34"/>
      <c r="D263" s="34"/>
      <c r="E263" s="96"/>
      <c r="F263" s="43" t="s">
        <v>86</v>
      </c>
      <c r="G263" s="34"/>
      <c r="H263" s="34"/>
      <c r="I263" s="96"/>
    </row>
    <row r="264" spans="1:9" s="14" customFormat="1" ht="18" customHeight="1">
      <c r="A264" s="34"/>
      <c r="B264" s="34" t="s">
        <v>83</v>
      </c>
      <c r="C264" s="34"/>
      <c r="D264" s="34"/>
      <c r="E264" s="96"/>
      <c r="F264" s="43" t="s">
        <v>87</v>
      </c>
      <c r="G264" s="34"/>
      <c r="H264" s="34"/>
      <c r="I264" s="96"/>
    </row>
    <row r="265" spans="1:9" s="14" customFormat="1" ht="18" customHeight="1">
      <c r="A265" s="34"/>
      <c r="B265" s="34" t="s">
        <v>84</v>
      </c>
      <c r="C265" s="34"/>
      <c r="D265" s="34"/>
      <c r="E265" s="96"/>
      <c r="F265" s="43" t="s">
        <v>88</v>
      </c>
      <c r="G265" s="34"/>
      <c r="H265" s="34"/>
      <c r="I265" s="96"/>
    </row>
    <row r="266" spans="1:9" s="14" customFormat="1" ht="18" customHeight="1">
      <c r="A266" s="34"/>
      <c r="B266" s="34" t="s">
        <v>36</v>
      </c>
      <c r="C266" s="34"/>
      <c r="D266" s="34"/>
      <c r="E266" s="96"/>
      <c r="F266" s="43" t="s">
        <v>112</v>
      </c>
      <c r="G266" s="34"/>
      <c r="H266" s="34"/>
      <c r="I266" s="45">
        <f>SUM(E262:E266,I262:I265)</f>
        <v>0</v>
      </c>
    </row>
    <row r="267" spans="1:9" ht="18.75" customHeight="1">
      <c r="A267" s="34"/>
      <c r="B267" s="33"/>
      <c r="C267" s="34"/>
      <c r="D267" s="34"/>
      <c r="E267" s="34"/>
      <c r="F267" s="34"/>
      <c r="G267" s="34"/>
      <c r="H267" s="34"/>
      <c r="I267" s="34"/>
    </row>
    <row r="268" spans="1:9" ht="18" customHeight="1">
      <c r="A268" s="44"/>
      <c r="B268" s="34" t="s">
        <v>89</v>
      </c>
      <c r="C268" s="44"/>
      <c r="D268" s="44"/>
      <c r="E268" s="44"/>
      <c r="F268" s="44"/>
      <c r="G268" s="44"/>
      <c r="H268" s="179"/>
      <c r="I268" s="179"/>
    </row>
    <row r="269" spans="1:9" ht="15" customHeight="1"/>
    <row r="270" spans="1:9" s="33" customFormat="1" ht="15" customHeight="1">
      <c r="A270" s="141" t="s">
        <v>753</v>
      </c>
      <c r="B270" s="141"/>
      <c r="C270" s="141"/>
      <c r="D270" s="141"/>
      <c r="E270" s="141"/>
      <c r="F270" s="141"/>
      <c r="G270" s="141"/>
      <c r="H270" s="141"/>
      <c r="I270" s="141"/>
    </row>
    <row r="271" spans="1:9" s="33" customFormat="1" ht="15" customHeight="1">
      <c r="A271" s="141"/>
      <c r="B271" s="141"/>
      <c r="C271" s="141"/>
      <c r="D271" s="141"/>
      <c r="E271" s="141"/>
      <c r="F271" s="141"/>
      <c r="G271" s="141"/>
      <c r="H271" s="141"/>
      <c r="I271" s="141"/>
    </row>
    <row r="272" spans="1:9" s="33" customFormat="1" ht="18.75" customHeight="1">
      <c r="A272" s="34"/>
      <c r="B272" s="34"/>
      <c r="C272" s="34"/>
      <c r="D272" s="47" t="s">
        <v>90</v>
      </c>
      <c r="E272" s="47"/>
      <c r="F272" s="47" t="s">
        <v>91</v>
      </c>
      <c r="G272" s="34"/>
      <c r="H272" s="47" t="s">
        <v>120</v>
      </c>
      <c r="I272" s="34"/>
    </row>
    <row r="273" spans="1:9" s="33" customFormat="1" ht="18" customHeight="1">
      <c r="A273" s="13" t="s">
        <v>92</v>
      </c>
      <c r="B273" s="34"/>
      <c r="C273" s="34"/>
      <c r="D273" s="96"/>
      <c r="E273" s="34"/>
      <c r="F273" s="96"/>
      <c r="G273" s="34"/>
      <c r="H273" s="96"/>
      <c r="I273" s="34"/>
    </row>
    <row r="274" spans="1:9" s="33" customFormat="1" ht="18" customHeight="1">
      <c r="A274" s="13" t="s">
        <v>93</v>
      </c>
      <c r="B274" s="34"/>
      <c r="C274" s="34"/>
      <c r="D274" s="96"/>
      <c r="E274" s="34"/>
      <c r="F274" s="96"/>
      <c r="G274" s="34"/>
      <c r="H274" s="96"/>
      <c r="I274" s="34"/>
    </row>
    <row r="275" spans="1:9" s="33" customFormat="1" ht="18" customHeight="1">
      <c r="A275" s="13" t="s">
        <v>94</v>
      </c>
      <c r="B275" s="34"/>
      <c r="C275" s="34"/>
      <c r="D275" s="96"/>
      <c r="E275" s="34"/>
      <c r="F275" s="96"/>
      <c r="G275" s="34"/>
      <c r="H275" s="96"/>
      <c r="I275" s="34"/>
    </row>
    <row r="276" spans="1:9" ht="18" customHeight="1">
      <c r="A276" s="13" t="s">
        <v>95</v>
      </c>
      <c r="B276" s="34"/>
      <c r="C276" s="34"/>
      <c r="D276" s="96"/>
      <c r="E276" s="34"/>
      <c r="F276" s="96"/>
      <c r="G276" s="34"/>
      <c r="H276" s="96"/>
      <c r="I276" s="34"/>
    </row>
    <row r="277" spans="1:9" ht="18" customHeight="1">
      <c r="A277" s="13" t="s">
        <v>96</v>
      </c>
      <c r="B277" s="34"/>
      <c r="C277" s="34"/>
      <c r="D277" s="96"/>
      <c r="E277" s="34"/>
      <c r="F277" s="96"/>
      <c r="G277" s="34"/>
      <c r="H277" s="96"/>
      <c r="I277" s="34"/>
    </row>
    <row r="278" spans="1:9" ht="18" customHeight="1">
      <c r="A278" s="13" t="s">
        <v>97</v>
      </c>
      <c r="B278" s="34"/>
      <c r="C278" s="34"/>
      <c r="D278" s="96"/>
      <c r="E278" s="34"/>
      <c r="F278" s="96"/>
      <c r="G278" s="34"/>
      <c r="H278" s="96"/>
      <c r="I278" s="34"/>
    </row>
    <row r="279" spans="1:9" ht="18" customHeight="1">
      <c r="A279" s="13"/>
      <c r="B279" s="34"/>
      <c r="C279" s="34"/>
      <c r="D279" s="34"/>
      <c r="E279" s="34"/>
      <c r="F279" s="34"/>
      <c r="G279" s="34"/>
      <c r="H279" s="34"/>
      <c r="I279" s="34"/>
    </row>
    <row r="280" spans="1:9" s="33" customFormat="1" ht="18" customHeight="1">
      <c r="A280" s="13"/>
      <c r="B280" s="34"/>
      <c r="C280" s="34"/>
      <c r="D280" s="45">
        <f>SUM(D273:D278)</f>
        <v>0</v>
      </c>
      <c r="E280" s="34"/>
      <c r="F280" s="45">
        <f>SUM(F273:F278)</f>
        <v>0</v>
      </c>
      <c r="G280" s="34"/>
      <c r="H280" s="45">
        <f>SUM(H273:H278)</f>
        <v>0</v>
      </c>
      <c r="I280" s="34"/>
    </row>
    <row r="281" spans="1:9" s="33" customFormat="1" ht="18.75" customHeight="1">
      <c r="A281" s="13"/>
      <c r="B281" s="34"/>
      <c r="C281" s="34"/>
      <c r="D281" s="46"/>
      <c r="E281" s="34"/>
      <c r="F281" s="34"/>
      <c r="G281" s="34"/>
      <c r="H281" s="34"/>
      <c r="I281" s="34"/>
    </row>
    <row r="282" spans="1:9" s="111" customFormat="1" ht="15" customHeight="1">
      <c r="A282" s="111" t="s">
        <v>754</v>
      </c>
      <c r="H282" s="111" t="s">
        <v>318</v>
      </c>
    </row>
    <row r="283" spans="1:9" s="33" customFormat="1" ht="18.75" customHeight="1">
      <c r="A283" s="12"/>
      <c r="B283" s="12"/>
      <c r="C283" s="12"/>
      <c r="D283" s="12"/>
      <c r="E283" s="12"/>
      <c r="F283" s="12"/>
      <c r="G283" s="12"/>
      <c r="H283" s="12"/>
      <c r="I283" s="12"/>
    </row>
    <row r="284" spans="1:9" s="33" customFormat="1" ht="18.75" customHeight="1">
      <c r="A284" s="12"/>
      <c r="B284" s="12"/>
      <c r="C284" s="12"/>
      <c r="D284" s="12"/>
      <c r="E284" s="12"/>
      <c r="F284" s="12"/>
      <c r="G284" s="12"/>
      <c r="H284" s="169"/>
      <c r="I284" s="169"/>
    </row>
    <row r="285" spans="1:9" s="33" customFormat="1" ht="18.75" customHeight="1">
      <c r="A285" s="12"/>
      <c r="B285" s="12"/>
      <c r="C285" s="12"/>
      <c r="D285" s="12"/>
      <c r="E285" s="12"/>
      <c r="F285" s="12"/>
      <c r="G285" s="12"/>
      <c r="H285" s="169"/>
      <c r="I285" s="169"/>
    </row>
    <row r="286" spans="1:9" s="33" customFormat="1" ht="18.75" customHeight="1">
      <c r="A286" s="12"/>
      <c r="B286" s="12"/>
      <c r="C286" s="12"/>
      <c r="D286" s="12"/>
      <c r="E286" s="12"/>
      <c r="F286" s="170"/>
      <c r="G286" s="170"/>
      <c r="H286" s="169"/>
      <c r="I286" s="169"/>
    </row>
    <row r="287" spans="1:9" s="33" customFormat="1" ht="18.75" customHeight="1">
      <c r="A287" s="12"/>
      <c r="B287" s="12"/>
      <c r="C287" s="12"/>
      <c r="D287" s="12"/>
      <c r="E287" s="12"/>
      <c r="F287" s="12"/>
      <c r="G287" s="12"/>
      <c r="H287" s="189">
        <f>SUM(H284:I286)</f>
        <v>0</v>
      </c>
      <c r="I287" s="189"/>
    </row>
    <row r="288" spans="1:9" s="33" customFormat="1" ht="18.75" customHeight="1">
      <c r="A288" s="12"/>
      <c r="B288" s="12"/>
      <c r="C288" s="12"/>
      <c r="D288" s="12"/>
      <c r="E288" s="12"/>
      <c r="F288" s="12"/>
      <c r="G288" s="12"/>
      <c r="H288" s="12"/>
      <c r="I288" s="12"/>
    </row>
    <row r="289" spans="1:9" s="33" customFormat="1" ht="18.75" customHeight="1">
      <c r="A289" s="125" t="s">
        <v>98</v>
      </c>
      <c r="B289" s="125"/>
      <c r="C289" s="125"/>
      <c r="D289" s="125"/>
      <c r="E289" s="125"/>
      <c r="F289" s="125"/>
      <c r="G289" s="125"/>
      <c r="H289" s="125"/>
      <c r="I289" s="125"/>
    </row>
    <row r="290" spans="1:9">
      <c r="A290" s="125"/>
      <c r="B290" s="125"/>
      <c r="C290" s="125"/>
      <c r="D290" s="125"/>
      <c r="E290" s="125"/>
      <c r="F290" s="125"/>
      <c r="G290" s="125"/>
      <c r="H290" s="125"/>
      <c r="I290" s="125"/>
    </row>
    <row r="291" spans="1:9" ht="7.5" customHeight="1">
      <c r="A291" s="61"/>
      <c r="B291" s="62"/>
      <c r="C291" s="62"/>
      <c r="D291" s="62"/>
      <c r="E291" s="62"/>
      <c r="F291" s="62"/>
      <c r="G291" s="190"/>
      <c r="H291" s="190"/>
      <c r="I291" s="190"/>
    </row>
    <row r="292" spans="1:9" ht="18" customHeight="1">
      <c r="A292" s="13" t="s">
        <v>772</v>
      </c>
      <c r="B292" s="34"/>
      <c r="C292" s="34"/>
      <c r="D292" s="34"/>
      <c r="E292" s="34"/>
      <c r="F292" s="34"/>
      <c r="G292" s="164"/>
      <c r="H292" s="164"/>
      <c r="I292" s="164"/>
    </row>
    <row r="293" spans="1:9" ht="18" customHeight="1">
      <c r="A293" s="13" t="s">
        <v>773</v>
      </c>
      <c r="B293" s="34"/>
      <c r="C293" s="34"/>
      <c r="D293" s="34"/>
      <c r="E293" s="34"/>
      <c r="F293" s="34"/>
      <c r="G293" s="164"/>
      <c r="H293" s="164"/>
      <c r="I293" s="164"/>
    </row>
    <row r="294" spans="1:9" ht="18" customHeight="1">
      <c r="A294" s="13" t="s">
        <v>774</v>
      </c>
      <c r="B294" s="34"/>
      <c r="C294" s="34"/>
      <c r="D294" s="34"/>
      <c r="E294" s="34"/>
      <c r="F294" s="34"/>
      <c r="G294" s="165"/>
      <c r="H294" s="165"/>
      <c r="I294" s="165"/>
    </row>
    <row r="295" spans="1:9">
      <c r="A295" s="13"/>
      <c r="B295" s="34"/>
      <c r="C295" s="34"/>
      <c r="D295" s="34"/>
      <c r="E295" s="34"/>
      <c r="F295" s="34"/>
      <c r="G295" s="34"/>
      <c r="H295" s="34"/>
      <c r="I295" s="34"/>
    </row>
    <row r="296" spans="1:9">
      <c r="A296" s="13"/>
      <c r="B296" s="34"/>
      <c r="C296" s="34"/>
      <c r="D296" s="34"/>
      <c r="E296" s="34"/>
      <c r="F296" s="34"/>
      <c r="G296" s="34"/>
      <c r="H296" s="34"/>
      <c r="I296" s="34"/>
    </row>
    <row r="297" spans="1:9" s="33" customFormat="1" ht="18" customHeight="1">
      <c r="A297" s="13" t="s">
        <v>775</v>
      </c>
      <c r="B297" s="34"/>
      <c r="C297" s="34"/>
      <c r="D297" s="34"/>
      <c r="E297" s="34"/>
      <c r="F297" s="34"/>
      <c r="G297" s="34"/>
      <c r="H297" s="166"/>
      <c r="I297" s="166"/>
    </row>
    <row r="298" spans="1:9" s="33" customFormat="1" ht="18" customHeight="1">
      <c r="A298" s="13" t="s">
        <v>776</v>
      </c>
      <c r="B298" s="34"/>
      <c r="C298" s="34"/>
      <c r="D298" s="34"/>
      <c r="E298" s="34"/>
      <c r="F298" s="34"/>
      <c r="G298" s="34"/>
      <c r="H298" s="164"/>
      <c r="I298" s="164"/>
    </row>
    <row r="299" spans="1:9" s="33" customFormat="1" ht="18" customHeight="1">
      <c r="A299" s="12"/>
      <c r="B299" s="12"/>
      <c r="C299" s="12"/>
      <c r="D299" s="12"/>
      <c r="E299" s="12"/>
      <c r="F299" s="12"/>
      <c r="G299" s="12"/>
      <c r="H299" s="12"/>
      <c r="I299" s="12"/>
    </row>
    <row r="300" spans="1:9" s="33" customFormat="1" ht="18.75" customHeight="1">
      <c r="A300" s="125" t="s">
        <v>99</v>
      </c>
      <c r="B300" s="125"/>
      <c r="C300" s="125"/>
      <c r="D300" s="125"/>
      <c r="E300" s="125"/>
      <c r="F300" s="125"/>
      <c r="G300" s="125"/>
      <c r="H300" s="125"/>
      <c r="I300" s="125"/>
    </row>
    <row r="301" spans="1:9">
      <c r="A301" s="125"/>
      <c r="B301" s="125"/>
      <c r="C301" s="125"/>
      <c r="D301" s="125"/>
      <c r="E301" s="125"/>
      <c r="F301" s="125"/>
      <c r="G301" s="125"/>
      <c r="H301" s="125"/>
      <c r="I301" s="125"/>
    </row>
    <row r="303" spans="1:9" s="33" customFormat="1" ht="15" customHeight="1">
      <c r="A303" s="34" t="s">
        <v>777</v>
      </c>
      <c r="B303" s="34"/>
      <c r="C303" s="34"/>
      <c r="D303" s="34"/>
      <c r="E303" s="34"/>
      <c r="F303" s="34"/>
      <c r="G303" s="34"/>
      <c r="H303" s="34"/>
      <c r="I303" s="34"/>
    </row>
    <row r="304" spans="1:9" s="33" customFormat="1" ht="18" customHeight="1">
      <c r="A304" s="34"/>
      <c r="B304" s="161"/>
      <c r="C304" s="161"/>
      <c r="D304" s="161"/>
      <c r="E304" s="161"/>
      <c r="F304" s="161"/>
      <c r="G304" s="161"/>
      <c r="H304" s="161"/>
      <c r="I304" s="161"/>
    </row>
    <row r="305" spans="1:9" s="33" customFormat="1" ht="18" customHeight="1">
      <c r="A305" s="34"/>
      <c r="B305" s="161"/>
      <c r="C305" s="161"/>
      <c r="D305" s="161"/>
      <c r="E305" s="161"/>
      <c r="F305" s="161"/>
      <c r="G305" s="161"/>
      <c r="H305" s="161"/>
      <c r="I305" s="161"/>
    </row>
    <row r="306" spans="1:9" s="33" customFormat="1" ht="18" customHeight="1">
      <c r="A306" s="34" t="s">
        <v>778</v>
      </c>
      <c r="B306" s="34"/>
      <c r="C306" s="34"/>
      <c r="D306" s="34"/>
      <c r="E306" s="34"/>
      <c r="F306" s="34"/>
      <c r="G306" s="34"/>
      <c r="H306" s="34"/>
      <c r="I306" s="34"/>
    </row>
    <row r="307" spans="1:9" ht="18" customHeight="1">
      <c r="A307" s="34"/>
      <c r="B307" s="161"/>
      <c r="C307" s="161"/>
      <c r="D307" s="161"/>
      <c r="E307" s="161"/>
      <c r="F307" s="161"/>
      <c r="G307" s="161"/>
      <c r="H307" s="161"/>
      <c r="I307" s="161"/>
    </row>
    <row r="308" spans="1:9" ht="18" customHeight="1">
      <c r="A308" s="34"/>
      <c r="B308" s="161"/>
      <c r="C308" s="161"/>
      <c r="D308" s="161"/>
      <c r="E308" s="161"/>
      <c r="F308" s="161"/>
      <c r="G308" s="161"/>
      <c r="H308" s="161"/>
      <c r="I308" s="161"/>
    </row>
    <row r="309" spans="1:9" ht="18" customHeight="1">
      <c r="A309" s="34" t="s">
        <v>779</v>
      </c>
      <c r="B309" s="34"/>
      <c r="C309" s="34"/>
      <c r="D309" s="34"/>
      <c r="E309" s="34"/>
      <c r="F309" s="34"/>
      <c r="G309" s="34"/>
      <c r="H309" s="34"/>
      <c r="I309" s="34"/>
    </row>
    <row r="310" spans="1:9" ht="18" customHeight="1">
      <c r="A310" s="13"/>
      <c r="B310" s="161"/>
      <c r="C310" s="161"/>
      <c r="D310" s="161"/>
      <c r="E310" s="161"/>
      <c r="F310" s="161"/>
      <c r="G310" s="161"/>
      <c r="H310" s="161"/>
      <c r="I310" s="161"/>
    </row>
    <row r="311" spans="1:9" s="33" customFormat="1" ht="18" customHeight="1">
      <c r="A311" s="13"/>
      <c r="B311" s="161"/>
      <c r="C311" s="161"/>
      <c r="D311" s="161"/>
      <c r="E311" s="161"/>
      <c r="F311" s="161"/>
      <c r="G311" s="161"/>
      <c r="H311" s="161"/>
      <c r="I311" s="161"/>
    </row>
    <row r="312" spans="1:9" s="33" customFormat="1" ht="18" customHeight="1">
      <c r="A312" s="34"/>
      <c r="B312" s="34"/>
      <c r="C312" s="34"/>
      <c r="D312" s="34"/>
      <c r="E312" s="34"/>
      <c r="F312" s="34"/>
      <c r="G312" s="34"/>
      <c r="H312" s="34"/>
      <c r="I312" s="34"/>
    </row>
    <row r="313" spans="1:9" s="33" customFormat="1" ht="18.75" customHeight="1">
      <c r="A313" s="34" t="s">
        <v>780</v>
      </c>
      <c r="B313" s="34"/>
      <c r="C313" s="34"/>
      <c r="D313" s="34"/>
      <c r="E313" s="34"/>
      <c r="F313" s="34"/>
      <c r="G313" s="162"/>
      <c r="H313" s="162"/>
      <c r="I313" s="162"/>
    </row>
    <row r="314" spans="1:9" s="33" customFormat="1" ht="18.75" customHeight="1">
      <c r="A314" s="34" t="s">
        <v>781</v>
      </c>
      <c r="B314" s="34"/>
      <c r="C314" s="34"/>
      <c r="D314" s="34"/>
      <c r="E314" s="34"/>
      <c r="F314" s="34"/>
      <c r="G314" s="163"/>
      <c r="H314" s="163"/>
      <c r="I314" s="163"/>
    </row>
    <row r="315" spans="1:9" s="33" customFormat="1" ht="18.75" customHeight="1">
      <c r="A315" s="34" t="s">
        <v>782</v>
      </c>
      <c r="B315" s="34"/>
      <c r="C315" s="34"/>
      <c r="D315" s="34"/>
      <c r="E315" s="34"/>
      <c r="F315" s="34"/>
      <c r="G315" s="163"/>
      <c r="H315" s="163"/>
      <c r="I315" s="163"/>
    </row>
    <row r="316" spans="1:9" s="33" customFormat="1" ht="18.75" customHeight="1">
      <c r="A316" s="12"/>
      <c r="B316" s="12"/>
      <c r="C316" s="12"/>
      <c r="D316" s="12"/>
      <c r="E316" s="12"/>
      <c r="F316" s="52" t="s">
        <v>113</v>
      </c>
      <c r="G316" s="188"/>
      <c r="H316" s="188"/>
      <c r="I316" s="188"/>
    </row>
    <row r="317" spans="1:9" s="33" customFormat="1" ht="18.75" customHeight="1">
      <c r="A317" s="12"/>
      <c r="B317" s="12"/>
      <c r="C317" s="12"/>
      <c r="D317" s="12"/>
      <c r="E317" s="12"/>
      <c r="F317" s="52" t="s">
        <v>114</v>
      </c>
      <c r="G317" s="119"/>
      <c r="H317" s="188"/>
      <c r="I317" s="188"/>
    </row>
    <row r="318" spans="1:9" s="33" customFormat="1" ht="18.75" customHeight="1">
      <c r="A318" s="12"/>
      <c r="B318" s="12"/>
      <c r="C318" s="12"/>
      <c r="D318" s="12"/>
      <c r="E318" s="12"/>
      <c r="F318" s="12"/>
      <c r="G318" s="12"/>
      <c r="H318" s="12"/>
      <c r="I318" s="12"/>
    </row>
    <row r="319" spans="1:9" s="33" customFormat="1" ht="18.75" customHeight="1">
      <c r="A319" s="143" t="s">
        <v>714</v>
      </c>
      <c r="B319" s="143"/>
      <c r="C319" s="143"/>
      <c r="D319" s="143"/>
      <c r="E319" s="143"/>
      <c r="F319" s="143"/>
      <c r="G319" s="143"/>
      <c r="H319" s="143"/>
      <c r="I319" s="143"/>
    </row>
    <row r="320" spans="1:9" s="33" customFormat="1" ht="18.75" customHeight="1">
      <c r="A320" s="143"/>
      <c r="B320" s="143"/>
      <c r="C320" s="143"/>
      <c r="D320" s="143"/>
      <c r="E320" s="143"/>
      <c r="F320" s="143"/>
      <c r="G320" s="143"/>
      <c r="H320" s="143"/>
      <c r="I320" s="143"/>
    </row>
    <row r="321" spans="1:9" s="33" customFormat="1" ht="18.75" customHeight="1">
      <c r="A321" s="143"/>
      <c r="B321" s="143"/>
      <c r="C321" s="143"/>
      <c r="D321" s="143"/>
      <c r="E321" s="143"/>
      <c r="F321" s="143"/>
      <c r="G321" s="143"/>
      <c r="H321" s="143"/>
      <c r="I321" s="143"/>
    </row>
    <row r="322" spans="1:9" s="33" customFormat="1" ht="18.75" customHeight="1">
      <c r="A322" s="143"/>
      <c r="B322" s="143"/>
      <c r="C322" s="143"/>
      <c r="D322" s="143"/>
      <c r="E322" s="143"/>
      <c r="F322" s="143"/>
      <c r="G322" s="143"/>
      <c r="H322" s="143"/>
      <c r="I322" s="143"/>
    </row>
    <row r="323" spans="1:9" s="33" customFormat="1" ht="18.75" customHeight="1">
      <c r="A323" s="38" t="s">
        <v>100</v>
      </c>
      <c r="B323" s="12"/>
      <c r="C323" s="12"/>
      <c r="D323" s="12"/>
      <c r="E323" s="12"/>
      <c r="F323" s="12"/>
      <c r="G323" s="12"/>
      <c r="H323" s="12"/>
      <c r="I323" s="12"/>
    </row>
    <row r="324" spans="1:9" ht="18.75" customHeight="1">
      <c r="A324" s="38" t="s">
        <v>101</v>
      </c>
    </row>
    <row r="325" spans="1:9" ht="18.75" customHeight="1">
      <c r="A325" s="38" t="str">
        <f ca="1">"Copyright 2007 - "&amp;YEAR(NOW())&amp;" by FP Transitions, LLC."</f>
        <v>Copyright 2007 - 2019 by FP Transitions, LLC.</v>
      </c>
    </row>
    <row r="326" spans="1:9" ht="18.75" customHeight="1">
      <c r="A326" s="191" t="s">
        <v>102</v>
      </c>
      <c r="B326" s="191"/>
      <c r="C326" s="191"/>
      <c r="D326" s="191"/>
      <c r="E326" s="191"/>
      <c r="F326" s="191"/>
      <c r="G326" s="191"/>
      <c r="H326" s="191"/>
      <c r="I326" s="191"/>
    </row>
    <row r="327" spans="1:9" s="26" customFormat="1" ht="18.75" customHeight="1">
      <c r="A327" s="191"/>
      <c r="B327" s="191"/>
      <c r="C327" s="191"/>
      <c r="D327" s="191"/>
      <c r="E327" s="191"/>
      <c r="F327" s="191"/>
      <c r="G327" s="191"/>
      <c r="H327" s="191"/>
      <c r="I327" s="191"/>
    </row>
    <row r="328" spans="1:9" ht="8.25" customHeight="1">
      <c r="A328" s="191"/>
      <c r="B328" s="191"/>
      <c r="C328" s="191"/>
      <c r="D328" s="191"/>
      <c r="E328" s="191"/>
      <c r="F328" s="191"/>
      <c r="G328" s="191"/>
      <c r="H328" s="191"/>
      <c r="I328" s="191"/>
    </row>
    <row r="329" spans="1:9" s="26" customFormat="1" ht="18.75" customHeight="1">
      <c r="A329" s="91"/>
      <c r="B329" s="91"/>
      <c r="C329" s="91"/>
      <c r="D329" s="91"/>
      <c r="E329" s="91"/>
      <c r="F329" s="91"/>
      <c r="G329" s="91"/>
      <c r="H329" s="91"/>
      <c r="I329" s="91"/>
    </row>
    <row r="330" spans="1:9" s="26" customFormat="1" ht="18.75" customHeight="1" thickBot="1">
      <c r="A330" s="12"/>
      <c r="B330" s="12"/>
      <c r="C330" s="12"/>
      <c r="D330" s="12"/>
      <c r="E330" s="12"/>
      <c r="F330" s="12"/>
      <c r="G330" s="12"/>
      <c r="H330" s="12"/>
      <c r="I330" s="12"/>
    </row>
    <row r="331" spans="1:9" ht="18.75" customHeight="1">
      <c r="B331" s="173" t="s">
        <v>283</v>
      </c>
      <c r="C331" s="174"/>
      <c r="D331" s="174"/>
      <c r="E331" s="174"/>
      <c r="F331" s="174"/>
      <c r="G331" s="174"/>
      <c r="H331" s="174"/>
      <c r="I331" s="174"/>
    </row>
    <row r="332" spans="1:9" ht="21" customHeight="1" thickBot="1">
      <c r="B332" s="175"/>
      <c r="C332" s="175"/>
      <c r="D332" s="175"/>
      <c r="E332" s="175"/>
      <c r="F332" s="175"/>
      <c r="G332" s="175"/>
      <c r="H332" s="175"/>
      <c r="I332" s="175"/>
    </row>
    <row r="333" spans="1:9" ht="12.75" customHeight="1"/>
    <row r="334" spans="1:9" ht="180.75" customHeight="1">
      <c r="A334" s="71" t="s">
        <v>280</v>
      </c>
      <c r="B334" s="171" t="s">
        <v>281</v>
      </c>
      <c r="C334" s="171"/>
      <c r="D334" s="171"/>
      <c r="E334" s="171"/>
      <c r="F334" s="171"/>
      <c r="G334" s="171"/>
      <c r="H334" s="171"/>
      <c r="I334" s="171"/>
    </row>
    <row r="335" spans="1:9" ht="7.5" customHeight="1"/>
    <row r="336" spans="1:9">
      <c r="A336" s="71" t="s">
        <v>282</v>
      </c>
      <c r="B336" s="172" t="s">
        <v>284</v>
      </c>
      <c r="C336" s="171"/>
      <c r="D336" s="171"/>
      <c r="E336" s="171"/>
      <c r="F336" s="171"/>
      <c r="G336" s="171"/>
      <c r="H336" s="171"/>
      <c r="I336" s="171"/>
    </row>
    <row r="337" spans="1:9" ht="21" customHeight="1">
      <c r="B337" s="176" t="s">
        <v>285</v>
      </c>
      <c r="C337" s="176"/>
      <c r="D337" s="176"/>
      <c r="E337" s="176"/>
      <c r="F337" s="176"/>
      <c r="G337" s="176"/>
      <c r="H337" s="176"/>
      <c r="I337" s="176"/>
    </row>
    <row r="338" spans="1:9" ht="22.5" customHeight="1">
      <c r="B338" s="177" t="s">
        <v>286</v>
      </c>
      <c r="C338" s="177"/>
      <c r="D338" s="177"/>
      <c r="E338" s="177"/>
      <c r="F338" s="177"/>
      <c r="G338" s="177"/>
      <c r="H338" s="177"/>
      <c r="I338" s="177"/>
    </row>
    <row r="339" spans="1:9" ht="149.25" customHeight="1">
      <c r="B339" s="176" t="s">
        <v>287</v>
      </c>
      <c r="C339" s="176"/>
      <c r="D339" s="176"/>
      <c r="E339" s="176"/>
      <c r="F339" s="176"/>
      <c r="G339" s="176"/>
      <c r="H339" s="176"/>
      <c r="I339" s="176"/>
    </row>
    <row r="340" spans="1:9" ht="7.5" customHeight="1"/>
    <row r="341" spans="1:9" ht="35.25" customHeight="1">
      <c r="A341" s="71" t="s">
        <v>288</v>
      </c>
      <c r="B341" s="172" t="s">
        <v>289</v>
      </c>
      <c r="C341" s="171"/>
      <c r="D341" s="171"/>
      <c r="E341" s="171"/>
      <c r="F341" s="171"/>
      <c r="G341" s="171"/>
      <c r="H341" s="171"/>
      <c r="I341" s="171"/>
    </row>
    <row r="342" spans="1:9" ht="7.5" customHeight="1"/>
    <row r="343" spans="1:9" ht="104.25" customHeight="1">
      <c r="A343" s="71" t="s">
        <v>290</v>
      </c>
      <c r="B343" s="172" t="s">
        <v>291</v>
      </c>
      <c r="C343" s="171"/>
      <c r="D343" s="171"/>
      <c r="E343" s="171"/>
      <c r="F343" s="171"/>
      <c r="G343" s="171"/>
      <c r="H343" s="171"/>
      <c r="I343" s="171"/>
    </row>
    <row r="344" spans="1:9" ht="7.5" customHeight="1"/>
    <row r="345" spans="1:9" ht="86.25" customHeight="1">
      <c r="A345" s="71" t="s">
        <v>292</v>
      </c>
      <c r="B345" s="172" t="s">
        <v>293</v>
      </c>
      <c r="C345" s="171"/>
      <c r="D345" s="171"/>
      <c r="E345" s="171"/>
      <c r="F345" s="171"/>
      <c r="G345" s="171"/>
      <c r="H345" s="171"/>
      <c r="I345" s="171"/>
    </row>
    <row r="346" spans="1:9" ht="7.5" customHeight="1"/>
    <row r="347" spans="1:9" ht="45" customHeight="1">
      <c r="A347" s="71" t="s">
        <v>294</v>
      </c>
      <c r="B347" s="172" t="s">
        <v>295</v>
      </c>
      <c r="C347" s="171"/>
      <c r="D347" s="171"/>
      <c r="E347" s="171"/>
      <c r="F347" s="171"/>
      <c r="G347" s="171"/>
      <c r="H347" s="171"/>
      <c r="I347" s="171"/>
    </row>
    <row r="348" spans="1:9" ht="7.5" customHeight="1"/>
    <row r="349" spans="1:9" ht="159" customHeight="1">
      <c r="A349" s="71" t="s">
        <v>296</v>
      </c>
      <c r="B349" s="172" t="s">
        <v>297</v>
      </c>
      <c r="C349" s="171"/>
      <c r="D349" s="171"/>
      <c r="E349" s="171"/>
      <c r="F349" s="171"/>
      <c r="G349" s="171"/>
      <c r="H349" s="171"/>
      <c r="I349" s="171"/>
    </row>
    <row r="350" spans="1:9" ht="7.5" customHeight="1"/>
    <row r="351" spans="1:9" ht="44.25" customHeight="1">
      <c r="A351" s="71" t="s">
        <v>298</v>
      </c>
      <c r="B351" s="171" t="s">
        <v>711</v>
      </c>
      <c r="C351" s="171"/>
      <c r="D351" s="171"/>
      <c r="E351" s="171"/>
      <c r="F351" s="171"/>
      <c r="G351" s="171"/>
      <c r="H351" s="171"/>
      <c r="I351" s="171"/>
    </row>
    <row r="353" spans="1:9">
      <c r="A353" s="70" t="s">
        <v>17</v>
      </c>
      <c r="B353" s="178" t="str">
        <f>IF(ISBLANK(Instructions!B12),"",Instructions!B12)</f>
        <v/>
      </c>
      <c r="C353" s="178"/>
      <c r="D353" s="178"/>
      <c r="E353" s="70"/>
      <c r="F353" s="70" t="s">
        <v>279</v>
      </c>
      <c r="G353" s="178" t="str">
        <f>IF(ISBLANK(Instructions!G12),"",Instructions!G12)</f>
        <v/>
      </c>
      <c r="H353" s="178"/>
      <c r="I353" s="178"/>
    </row>
    <row r="354" spans="1:9">
      <c r="A354" s="70" t="s">
        <v>17</v>
      </c>
      <c r="B354" s="178" t="str">
        <f>IF(ISBLANK(Instructions!B15),"",Instructions!B15)</f>
        <v/>
      </c>
      <c r="C354" s="178"/>
      <c r="D354" s="178"/>
      <c r="E354" s="70"/>
      <c r="F354" s="70" t="s">
        <v>279</v>
      </c>
      <c r="G354" s="178" t="str">
        <f>IF(ISBLANK(Instructions!G15),"",Instructions!G15)</f>
        <v/>
      </c>
      <c r="H354" s="178"/>
      <c r="I354" s="178"/>
    </row>
    <row r="355" spans="1:9">
      <c r="A355" s="70" t="s">
        <v>17</v>
      </c>
      <c r="B355" s="178" t="str">
        <f>IF(ISBLANK(Instructions!B15),"",Instructions!B15)</f>
        <v/>
      </c>
      <c r="C355" s="178"/>
      <c r="D355" s="178"/>
      <c r="E355" s="70"/>
      <c r="F355" s="70" t="s">
        <v>279</v>
      </c>
      <c r="G355" s="178" t="str">
        <f>IF(ISBLANK(Instructions!G15),"",Instructions!G15)</f>
        <v/>
      </c>
      <c r="H355" s="178"/>
      <c r="I355" s="178"/>
    </row>
    <row r="356" spans="1:9">
      <c r="A356" s="70" t="s">
        <v>17</v>
      </c>
      <c r="B356" s="178" t="str">
        <f>IF(ISBLANK(Instructions!B18),"",Instructions!B18)</f>
        <v/>
      </c>
      <c r="C356" s="178"/>
      <c r="D356" s="178"/>
      <c r="E356" s="70"/>
      <c r="F356" s="70" t="s">
        <v>279</v>
      </c>
      <c r="G356" s="178" t="str">
        <f>IF(ISBLANK(Instructions!G18),"",Instructions!G18)</f>
        <v/>
      </c>
      <c r="H356" s="178"/>
      <c r="I356" s="178"/>
    </row>
    <row r="357" spans="1:9">
      <c r="A357" s="70" t="s">
        <v>17</v>
      </c>
      <c r="B357" s="178" t="str">
        <f>IF(ISBLANK(Instructions!B21),"",Instructions!B21)</f>
        <v/>
      </c>
      <c r="C357" s="178"/>
      <c r="D357" s="178"/>
      <c r="E357" s="70"/>
      <c r="F357" s="70" t="s">
        <v>279</v>
      </c>
      <c r="G357" s="178" t="str">
        <f>IF(ISBLANK(Instructions!G21),"",Instructions!G21)</f>
        <v/>
      </c>
      <c r="H357" s="178"/>
      <c r="I357" s="178"/>
    </row>
    <row r="358" spans="1:9">
      <c r="A358" s="70" t="s">
        <v>17</v>
      </c>
      <c r="B358" s="178" t="str">
        <f>IF(ISBLANK(Instructions!B24),"",Instructions!B24)</f>
        <v/>
      </c>
      <c r="C358" s="178"/>
      <c r="D358" s="178"/>
      <c r="E358" s="70"/>
      <c r="F358" s="70" t="s">
        <v>279</v>
      </c>
      <c r="G358" s="178" t="str">
        <f>IF(ISBLANK(Instructions!G24),"",Instructions!G24)</f>
        <v/>
      </c>
      <c r="H358" s="178"/>
      <c r="I358" s="178"/>
    </row>
    <row r="359" spans="1:9" ht="8.25" customHeight="1"/>
    <row r="360" spans="1:9" ht="23.25" customHeight="1">
      <c r="A360" s="71" t="s">
        <v>300</v>
      </c>
      <c r="B360" s="172" t="s">
        <v>299</v>
      </c>
      <c r="C360" s="171"/>
      <c r="D360" s="171"/>
      <c r="E360" s="171"/>
      <c r="F360" s="171"/>
      <c r="G360" s="171"/>
      <c r="H360" s="171"/>
      <c r="I360" s="171"/>
    </row>
    <row r="361" spans="1:9" ht="7.5" customHeight="1"/>
    <row r="362" spans="1:9" ht="24.75" customHeight="1">
      <c r="A362" s="71" t="s">
        <v>302</v>
      </c>
      <c r="B362" s="172" t="s">
        <v>301</v>
      </c>
      <c r="C362" s="171"/>
      <c r="D362" s="171"/>
      <c r="E362" s="171"/>
      <c r="F362" s="171"/>
      <c r="G362" s="171"/>
      <c r="H362" s="171"/>
      <c r="I362" s="171"/>
    </row>
    <row r="363" spans="1:9" ht="7.5" customHeight="1"/>
    <row r="364" spans="1:9" ht="64.5" customHeight="1">
      <c r="A364" s="71" t="s">
        <v>304</v>
      </c>
      <c r="B364" s="172" t="s">
        <v>303</v>
      </c>
      <c r="C364" s="171"/>
      <c r="D364" s="171"/>
      <c r="E364" s="171"/>
      <c r="F364" s="171"/>
      <c r="G364" s="171"/>
      <c r="H364" s="171"/>
      <c r="I364" s="171"/>
    </row>
    <row r="365" spans="1:9" ht="7.5" customHeight="1"/>
    <row r="366" spans="1:9" ht="54" customHeight="1">
      <c r="A366" s="71" t="s">
        <v>306</v>
      </c>
      <c r="B366" s="171" t="s">
        <v>305</v>
      </c>
      <c r="C366" s="171"/>
      <c r="D366" s="171"/>
      <c r="E366" s="171"/>
      <c r="F366" s="171"/>
      <c r="G366" s="171"/>
      <c r="H366" s="171"/>
      <c r="I366" s="171"/>
    </row>
    <row r="367" spans="1:9" ht="7.5" customHeight="1"/>
    <row r="368" spans="1:9" ht="22.5" customHeight="1">
      <c r="A368" s="71" t="s">
        <v>710</v>
      </c>
      <c r="B368" s="172" t="s">
        <v>307</v>
      </c>
      <c r="C368" s="171"/>
      <c r="D368" s="171"/>
      <c r="E368" s="171"/>
      <c r="F368" s="171"/>
      <c r="G368" s="171"/>
      <c r="H368" s="171"/>
      <c r="I368" s="171"/>
    </row>
    <row r="369" ht="22.5" customHeight="1"/>
  </sheetData>
  <sheetProtection algorithmName="SHA-512" hashValue="eY09Shq14BmXInWC+Ad2wgNleM11JPKLHSWjExvELSB5MQdcut4ukXn9Nv+DoD1eMmKoypxAEUW4PrhAyiCcFw==" saltValue="nXiE1wbyfLiVSWHP3hM9yw==" spinCount="100000" sheet="1" objects="1" scenarios="1" selectLockedCells="1"/>
  <protectedRanges>
    <protectedRange algorithmName="SHA-512" hashValue="ZCUh9gFqFPSIljhLYD8CRt3q825pzXnQnqFIoMySjVSYWG2873qnYt6x2q9IrgFs2mUEksaMS1D5a35mTT4CzQ==" saltValue="P5KB4U7+i/yNJsgDA8bEYw==" spinCount="100000" sqref="C10" name="Market Evaluation"/>
    <protectedRange algorithmName="SHA-512" hashValue="zhoRRZxZcZqm9UoDB67GKYtJEeD57nOywarZx46SnVOwvuUtDfzEBwOGFVyKHg11/LIV6uuYuK2tlq/sWnlZ/g==" saltValue="da3iaNOg4eUNvBnSg5C2EA==" spinCount="100000" sqref="F207:F209" name="Practice Data"/>
  </protectedRanges>
  <customSheetViews>
    <customSheetView guid="{996E4948-73CF-4B0A-B2B3-669D4C654389}" showPageBreaks="1" printArea="1" state="hidden" view="pageBreakPreview">
      <selection activeCell="H51" sqref="H51:I51"/>
      <rowBreaks count="5" manualBreakCount="5">
        <brk id="45" max="8" man="1"/>
        <brk id="86" max="8" man="1"/>
        <brk id="169" max="8" man="1"/>
        <brk id="218" max="8" man="1"/>
        <brk id="448" max="8" man="1"/>
      </rowBreaks>
      <pageMargins left="0.7" right="0.7" top="0.75" bottom="0.75" header="0.3" footer="0.3"/>
      <pageSetup scale="98" orientation="portrait" r:id="rId1"/>
    </customSheetView>
  </customSheetViews>
  <mergeCells count="232">
    <mergeCell ref="G356:I356"/>
    <mergeCell ref="B357:D357"/>
    <mergeCell ref="G357:I357"/>
    <mergeCell ref="B358:D358"/>
    <mergeCell ref="G358:I358"/>
    <mergeCell ref="G316:I316"/>
    <mergeCell ref="G317:I317"/>
    <mergeCell ref="G315:I315"/>
    <mergeCell ref="H287:I287"/>
    <mergeCell ref="G291:I291"/>
    <mergeCell ref="A319:I322"/>
    <mergeCell ref="A326:I328"/>
    <mergeCell ref="A300:I301"/>
    <mergeCell ref="G51:I51"/>
    <mergeCell ref="E170:F170"/>
    <mergeCell ref="H170:I170"/>
    <mergeCell ref="H225:I225"/>
    <mergeCell ref="H249:I249"/>
    <mergeCell ref="H237:I237"/>
    <mergeCell ref="H244:I244"/>
    <mergeCell ref="H247:I247"/>
    <mergeCell ref="H248:I248"/>
    <mergeCell ref="H194:I194"/>
    <mergeCell ref="A211:I212"/>
    <mergeCell ref="E177:I177"/>
    <mergeCell ref="H176:I176"/>
    <mergeCell ref="E176:F176"/>
    <mergeCell ref="H184:I184"/>
    <mergeCell ref="H186:I186"/>
    <mergeCell ref="B190:C190"/>
    <mergeCell ref="E190:F190"/>
    <mergeCell ref="H190:I190"/>
    <mergeCell ref="H187:I187"/>
    <mergeCell ref="B191:C191"/>
    <mergeCell ref="B192:C192"/>
    <mergeCell ref="B193:C193"/>
    <mergeCell ref="B194:C194"/>
    <mergeCell ref="H250:I250"/>
    <mergeCell ref="F52:I52"/>
    <mergeCell ref="H229:I229"/>
    <mergeCell ref="B231:I232"/>
    <mergeCell ref="H234:I234"/>
    <mergeCell ref="H235:I235"/>
    <mergeCell ref="H223:I223"/>
    <mergeCell ref="H224:I224"/>
    <mergeCell ref="H226:I226"/>
    <mergeCell ref="H216:I216"/>
    <mergeCell ref="H227:I227"/>
    <mergeCell ref="H215:I215"/>
    <mergeCell ref="H219:I219"/>
    <mergeCell ref="H221:I221"/>
    <mergeCell ref="H222:I222"/>
    <mergeCell ref="H207:I207"/>
    <mergeCell ref="H209:I209"/>
    <mergeCell ref="H213:I213"/>
    <mergeCell ref="H214:I214"/>
    <mergeCell ref="G220:I220"/>
    <mergeCell ref="E194:F194"/>
    <mergeCell ref="H191:I191"/>
    <mergeCell ref="H192:I192"/>
    <mergeCell ref="H193:I193"/>
    <mergeCell ref="H268:I268"/>
    <mergeCell ref="G292:I292"/>
    <mergeCell ref="H251:I251"/>
    <mergeCell ref="H252:I252"/>
    <mergeCell ref="H253:I253"/>
    <mergeCell ref="H254:I254"/>
    <mergeCell ref="H255:I255"/>
    <mergeCell ref="H284:I284"/>
    <mergeCell ref="A289:I290"/>
    <mergeCell ref="B366:I366"/>
    <mergeCell ref="B368:I368"/>
    <mergeCell ref="B331:I332"/>
    <mergeCell ref="B334:I334"/>
    <mergeCell ref="B336:I336"/>
    <mergeCell ref="B337:I337"/>
    <mergeCell ref="B338:I338"/>
    <mergeCell ref="B339:I339"/>
    <mergeCell ref="B341:I341"/>
    <mergeCell ref="B343:I343"/>
    <mergeCell ref="B345:I345"/>
    <mergeCell ref="B364:I364"/>
    <mergeCell ref="B347:I347"/>
    <mergeCell ref="B349:I349"/>
    <mergeCell ref="B360:I360"/>
    <mergeCell ref="B362:I362"/>
    <mergeCell ref="B351:I351"/>
    <mergeCell ref="B353:D353"/>
    <mergeCell ref="G353:I353"/>
    <mergeCell ref="B354:D354"/>
    <mergeCell ref="G354:I354"/>
    <mergeCell ref="B355:D355"/>
    <mergeCell ref="G355:I355"/>
    <mergeCell ref="B356:D356"/>
    <mergeCell ref="G48:I48"/>
    <mergeCell ref="H78:I78"/>
    <mergeCell ref="E78:F78"/>
    <mergeCell ref="E79:F79"/>
    <mergeCell ref="H79:I79"/>
    <mergeCell ref="B307:I308"/>
    <mergeCell ref="B310:I311"/>
    <mergeCell ref="G313:I313"/>
    <mergeCell ref="G314:I314"/>
    <mergeCell ref="G293:I293"/>
    <mergeCell ref="G294:I294"/>
    <mergeCell ref="H297:I297"/>
    <mergeCell ref="H298:I298"/>
    <mergeCell ref="B304:I305"/>
    <mergeCell ref="H256:I256"/>
    <mergeCell ref="H257:I257"/>
    <mergeCell ref="H258:I258"/>
    <mergeCell ref="H185:I185"/>
    <mergeCell ref="H208:I208"/>
    <mergeCell ref="A242:I242"/>
    <mergeCell ref="H285:I285"/>
    <mergeCell ref="H286:I286"/>
    <mergeCell ref="F286:G286"/>
    <mergeCell ref="H228:I228"/>
    <mergeCell ref="E191:F191"/>
    <mergeCell ref="E192:F192"/>
    <mergeCell ref="E193:F193"/>
    <mergeCell ref="A178:I180"/>
    <mergeCell ref="E171:F171"/>
    <mergeCell ref="H171:I171"/>
    <mergeCell ref="E174:F174"/>
    <mergeCell ref="H174:I174"/>
    <mergeCell ref="A181:I182"/>
    <mergeCell ref="E157:F157"/>
    <mergeCell ref="H157:I157"/>
    <mergeCell ref="E167:F167"/>
    <mergeCell ref="H167:I167"/>
    <mergeCell ref="E168:F168"/>
    <mergeCell ref="H168:I168"/>
    <mergeCell ref="E169:F169"/>
    <mergeCell ref="H169:I169"/>
    <mergeCell ref="E161:F161"/>
    <mergeCell ref="H161:I161"/>
    <mergeCell ref="E165:F165"/>
    <mergeCell ref="H165:I165"/>
    <mergeCell ref="E166:F166"/>
    <mergeCell ref="H166:I166"/>
    <mergeCell ref="B161:C161"/>
    <mergeCell ref="B174:C174"/>
    <mergeCell ref="E163:F163"/>
    <mergeCell ref="H163:I163"/>
    <mergeCell ref="E158:F158"/>
    <mergeCell ref="H158:I158"/>
    <mergeCell ref="E159:F159"/>
    <mergeCell ref="H159:I159"/>
    <mergeCell ref="E160:F160"/>
    <mergeCell ref="H160:I160"/>
    <mergeCell ref="E172:F172"/>
    <mergeCell ref="H172:I172"/>
    <mergeCell ref="E156:F156"/>
    <mergeCell ref="H156:I156"/>
    <mergeCell ref="E154:F154"/>
    <mergeCell ref="H145:I145"/>
    <mergeCell ref="H146:I146"/>
    <mergeCell ref="E147:F147"/>
    <mergeCell ref="H147:I147"/>
    <mergeCell ref="E148:F148"/>
    <mergeCell ref="H148:I148"/>
    <mergeCell ref="E150:F150"/>
    <mergeCell ref="H150:I150"/>
    <mergeCell ref="E151:F151"/>
    <mergeCell ref="H151:I151"/>
    <mergeCell ref="G70:I70"/>
    <mergeCell ref="G71:I71"/>
    <mergeCell ref="E143:F143"/>
    <mergeCell ref="H143:I143"/>
    <mergeCell ref="H83:I83"/>
    <mergeCell ref="H84:I84"/>
    <mergeCell ref="G108:I108"/>
    <mergeCell ref="G110:I110"/>
    <mergeCell ref="G111:I111"/>
    <mergeCell ref="H80:I80"/>
    <mergeCell ref="H81:I81"/>
    <mergeCell ref="H82:I82"/>
    <mergeCell ref="A99:I101"/>
    <mergeCell ref="A102:I103"/>
    <mergeCell ref="E139:F139"/>
    <mergeCell ref="H139:I139"/>
    <mergeCell ref="E140:F140"/>
    <mergeCell ref="H140:I140"/>
    <mergeCell ref="E141:F141"/>
    <mergeCell ref="H141:I141"/>
    <mergeCell ref="E109:F109"/>
    <mergeCell ref="H109:I109"/>
    <mergeCell ref="E138:F138"/>
    <mergeCell ref="A104:I106"/>
    <mergeCell ref="A41:I44"/>
    <mergeCell ref="A240:I241"/>
    <mergeCell ref="A261:I261"/>
    <mergeCell ref="A270:I271"/>
    <mergeCell ref="H53:I53"/>
    <mergeCell ref="H54:I54"/>
    <mergeCell ref="A73:I74"/>
    <mergeCell ref="A75:I77"/>
    <mergeCell ref="A46:I47"/>
    <mergeCell ref="A63:I64"/>
    <mergeCell ref="G49:I49"/>
    <mergeCell ref="G50:I50"/>
    <mergeCell ref="E89:G89"/>
    <mergeCell ref="F93:H93"/>
    <mergeCell ref="F96:H96"/>
    <mergeCell ref="H56:I56"/>
    <mergeCell ref="H57:I57"/>
    <mergeCell ref="H58:I58"/>
    <mergeCell ref="B59:I60"/>
    <mergeCell ref="H66:I66"/>
    <mergeCell ref="F67:I67"/>
    <mergeCell ref="A119:I120"/>
    <mergeCell ref="H68:I68"/>
    <mergeCell ref="G69:I69"/>
    <mergeCell ref="H138:I138"/>
    <mergeCell ref="A133:I135"/>
    <mergeCell ref="H154:I154"/>
    <mergeCell ref="E136:F136"/>
    <mergeCell ref="H136:I136"/>
    <mergeCell ref="A131:I132"/>
    <mergeCell ref="G112:I112"/>
    <mergeCell ref="G113:I113"/>
    <mergeCell ref="G114:I114"/>
    <mergeCell ref="G115:I115"/>
    <mergeCell ref="G117:I117"/>
    <mergeCell ref="G118:I118"/>
    <mergeCell ref="B123:I129"/>
    <mergeCell ref="A121:I122"/>
    <mergeCell ref="B141:C141"/>
    <mergeCell ref="B152:C152"/>
    <mergeCell ref="E152:F152"/>
    <mergeCell ref="H152:I152"/>
  </mergeCells>
  <conditionalFormatting sqref="E177:I177">
    <cfRule type="cellIs" dxfId="93" priority="252" operator="equal">
      <formula>$G$108</formula>
    </cfRule>
    <cfRule type="cellIs" dxfId="92" priority="253" operator="notEqual">
      <formula>$G$108</formula>
    </cfRule>
  </conditionalFormatting>
  <conditionalFormatting sqref="E203 G203">
    <cfRule type="cellIs" dxfId="91" priority="239" operator="notEqual">
      <formula>1</formula>
    </cfRule>
    <cfRule type="cellIs" dxfId="90" priority="240" operator="equal">
      <formula>1</formula>
    </cfRule>
  </conditionalFormatting>
  <conditionalFormatting sqref="I266">
    <cfRule type="cellIs" dxfId="89" priority="237" operator="notEqual">
      <formula>1</formula>
    </cfRule>
    <cfRule type="cellIs" dxfId="88" priority="238" operator="equal">
      <formula>1</formula>
    </cfRule>
  </conditionalFormatting>
  <conditionalFormatting sqref="D280">
    <cfRule type="cellIs" dxfId="87" priority="235" operator="notEqual">
      <formula>1</formula>
    </cfRule>
    <cfRule type="cellIs" dxfId="86" priority="236" operator="equal">
      <formula>1</formula>
    </cfRule>
  </conditionalFormatting>
  <conditionalFormatting sqref="F280">
    <cfRule type="cellIs" dxfId="85" priority="233" operator="notEqual">
      <formula>1</formula>
    </cfRule>
    <cfRule type="cellIs" dxfId="84" priority="234" operator="equal">
      <formula>1</formula>
    </cfRule>
  </conditionalFormatting>
  <conditionalFormatting sqref="H280">
    <cfRule type="cellIs" dxfId="83" priority="231" operator="notEqual">
      <formula>1</formula>
    </cfRule>
    <cfRule type="cellIs" dxfId="82" priority="232" operator="equal">
      <formula>1</formula>
    </cfRule>
  </conditionalFormatting>
  <conditionalFormatting sqref="H184:I184 H186:I187 H234:I235 H237:I237 H145:I148 H150:I152 F149 H219:I219 H221:I221 G220 H207:I207">
    <cfRule type="containsBlanks" dxfId="81" priority="108">
      <formula>LEN(TRIM(F145))=0</formula>
    </cfRule>
  </conditionalFormatting>
  <conditionalFormatting sqref="G108">
    <cfRule type="containsBlanks" dxfId="80" priority="124">
      <formula>LEN(TRIM(G108))=0</formula>
    </cfRule>
  </conditionalFormatting>
  <conditionalFormatting sqref="G110:I115 G117:I118">
    <cfRule type="containsBlanks" dxfId="79" priority="121">
      <formula>LEN(TRIM(G110))=0</formula>
    </cfRule>
  </conditionalFormatting>
  <conditionalFormatting sqref="E138:F141 H141:I141">
    <cfRule type="containsBlanks" dxfId="78" priority="117">
      <formula>LEN(TRIM(E138))=0</formula>
    </cfRule>
  </conditionalFormatting>
  <conditionalFormatting sqref="B141">
    <cfRule type="containsBlanks" dxfId="77" priority="116">
      <formula>LEN(TRIM(B141))=0</formula>
    </cfRule>
  </conditionalFormatting>
  <conditionalFormatting sqref="E147:F148 E152:F152">
    <cfRule type="containsBlanks" dxfId="76" priority="115">
      <formula>LEN(TRIM(E147))=0</formula>
    </cfRule>
  </conditionalFormatting>
  <conditionalFormatting sqref="B152">
    <cfRule type="containsBlanks" dxfId="75" priority="114">
      <formula>LEN(TRIM(B152))=0</formula>
    </cfRule>
  </conditionalFormatting>
  <conditionalFormatting sqref="E156:F156 H156:I161 E161:F161">
    <cfRule type="containsBlanks" dxfId="74" priority="113">
      <formula>LEN(TRIM(E156))=0</formula>
    </cfRule>
  </conditionalFormatting>
  <conditionalFormatting sqref="B161">
    <cfRule type="containsBlanks" dxfId="73" priority="112">
      <formula>LEN(TRIM(B161))=0</formula>
    </cfRule>
  </conditionalFormatting>
  <conditionalFormatting sqref="E165:F172 H165:I172 H174:I174 E174:F174">
    <cfRule type="containsBlanks" dxfId="72" priority="111">
      <formula>LEN(TRIM(E165))=0</formula>
    </cfRule>
  </conditionalFormatting>
  <conditionalFormatting sqref="B174">
    <cfRule type="containsBlanks" dxfId="71" priority="110">
      <formula>LEN(TRIM(B174))=0</formula>
    </cfRule>
  </conditionalFormatting>
  <conditionalFormatting sqref="H185:I185">
    <cfRule type="containsBlanks" dxfId="70" priority="109">
      <formula>LEN(TRIM(H185))=0</formula>
    </cfRule>
  </conditionalFormatting>
  <conditionalFormatting sqref="B191:C194 E191:F194">
    <cfRule type="containsBlanks" dxfId="69" priority="107">
      <formula>LEN(TRIM(B191))=0</formula>
    </cfRule>
  </conditionalFormatting>
  <conditionalFormatting sqref="E198:E202 G198:G202">
    <cfRule type="containsBlanks" dxfId="68" priority="106">
      <formula>LEN(TRIM(E198))=0</formula>
    </cfRule>
  </conditionalFormatting>
  <conditionalFormatting sqref="H209:I209">
    <cfRule type="containsBlanks" dxfId="67" priority="104">
      <formula>LEN(TRIM(H209))=0</formula>
    </cfRule>
  </conditionalFormatting>
  <conditionalFormatting sqref="H208:I208">
    <cfRule type="containsBlanks" dxfId="66" priority="105">
      <formula>LEN(TRIM(H208))=0</formula>
    </cfRule>
  </conditionalFormatting>
  <conditionalFormatting sqref="H213:I213 H215:I215">
    <cfRule type="containsBlanks" dxfId="65" priority="95">
      <formula>LEN(TRIM(H213))=0</formula>
    </cfRule>
  </conditionalFormatting>
  <conditionalFormatting sqref="H216:I216">
    <cfRule type="containsBlanks" dxfId="64" priority="101">
      <formula>LEN(TRIM(H216))=0</formula>
    </cfRule>
  </conditionalFormatting>
  <conditionalFormatting sqref="H213:I213">
    <cfRule type="expression" dxfId="63" priority="99">
      <formula>ISTEXT($H$214)</formula>
    </cfRule>
  </conditionalFormatting>
  <conditionalFormatting sqref="H214:I214">
    <cfRule type="containsBlanks" dxfId="62" priority="103">
      <formula>LEN(TRIM(H214))=0</formula>
    </cfRule>
  </conditionalFormatting>
  <conditionalFormatting sqref="H222:I222 H227:I229">
    <cfRule type="containsBlanks" dxfId="61" priority="89">
      <formula>LEN(TRIM(H222))=0</formula>
    </cfRule>
  </conditionalFormatting>
  <conditionalFormatting sqref="H223:I224 H226:I226">
    <cfRule type="notContainsBlanks" dxfId="60" priority="83">
      <formula>LEN(TRIM(H223))&gt;0</formula>
    </cfRule>
    <cfRule type="expression" dxfId="59" priority="84">
      <formula>$H$222&gt;0</formula>
    </cfRule>
  </conditionalFormatting>
  <conditionalFormatting sqref="H244">
    <cfRule type="containsBlanks" dxfId="58" priority="81">
      <formula>LEN(TRIM(H244))=0</formula>
    </cfRule>
  </conditionalFormatting>
  <conditionalFormatting sqref="H247:I257">
    <cfRule type="containsBlanks" dxfId="57" priority="80">
      <formula>LEN(TRIM(H247))=0</formula>
    </cfRule>
  </conditionalFormatting>
  <conditionalFormatting sqref="E262:E266">
    <cfRule type="containsBlanks" dxfId="56" priority="79">
      <formula>LEN(TRIM(E262))=0</formula>
    </cfRule>
  </conditionalFormatting>
  <conditionalFormatting sqref="I262:I265">
    <cfRule type="containsBlanks" dxfId="55" priority="78">
      <formula>LEN(TRIM(I262))=0</formula>
    </cfRule>
  </conditionalFormatting>
  <conditionalFormatting sqref="H268">
    <cfRule type="containsBlanks" dxfId="54" priority="77">
      <formula>LEN(TRIM(H268))=0</formula>
    </cfRule>
  </conditionalFormatting>
  <conditionalFormatting sqref="D273:D278">
    <cfRule type="containsBlanks" dxfId="53" priority="76">
      <formula>LEN(TRIM(D273))=0</formula>
    </cfRule>
  </conditionalFormatting>
  <conditionalFormatting sqref="F273:F278">
    <cfRule type="containsBlanks" dxfId="52" priority="75">
      <formula>LEN(TRIM(F273))=0</formula>
    </cfRule>
  </conditionalFormatting>
  <conditionalFormatting sqref="H273:H278">
    <cfRule type="containsBlanks" dxfId="51" priority="74">
      <formula>LEN(TRIM(H273))=0</formula>
    </cfRule>
  </conditionalFormatting>
  <conditionalFormatting sqref="H284:H285">
    <cfRule type="containsBlanks" dxfId="50" priority="73">
      <formula>LEN(TRIM(H284))=0</formula>
    </cfRule>
  </conditionalFormatting>
  <conditionalFormatting sqref="H286">
    <cfRule type="containsBlanks" dxfId="49" priority="72">
      <formula>LEN(TRIM(H286))=0</formula>
    </cfRule>
  </conditionalFormatting>
  <conditionalFormatting sqref="F286:G286">
    <cfRule type="notContainsBlanks" dxfId="48" priority="70">
      <formula>LEN(TRIM(F286))&gt;0</formula>
    </cfRule>
    <cfRule type="containsBlanks" dxfId="47" priority="71">
      <formula>LEN(TRIM(F286))=0</formula>
    </cfRule>
  </conditionalFormatting>
  <conditionalFormatting sqref="G292:I292">
    <cfRule type="containsBlanks" dxfId="46" priority="67">
      <formula>LEN(TRIM(G292))=0</formula>
    </cfRule>
  </conditionalFormatting>
  <conditionalFormatting sqref="G293:I293">
    <cfRule type="containsBlanks" dxfId="45" priority="69">
      <formula>LEN(TRIM(G293))=0</formula>
    </cfRule>
  </conditionalFormatting>
  <conditionalFormatting sqref="H297:I298">
    <cfRule type="containsBlanks" dxfId="44" priority="66">
      <formula>LEN(TRIM(H297))=0</formula>
    </cfRule>
  </conditionalFormatting>
  <conditionalFormatting sqref="B304:I305">
    <cfRule type="notContainsBlanks" priority="64">
      <formula>LEN(TRIM(B304))&gt;0</formula>
    </cfRule>
    <cfRule type="containsBlanks" dxfId="43" priority="65">
      <formula>LEN(TRIM(B304))=0</formula>
    </cfRule>
  </conditionalFormatting>
  <conditionalFormatting sqref="B307:I308">
    <cfRule type="notContainsBlanks" priority="62">
      <formula>LEN(TRIM(B307))&gt;0</formula>
    </cfRule>
    <cfRule type="containsBlanks" dxfId="42" priority="63">
      <formula>LEN(TRIM(B307))=0</formula>
    </cfRule>
  </conditionalFormatting>
  <conditionalFormatting sqref="B310:I311">
    <cfRule type="notContainsBlanks" priority="60">
      <formula>LEN(TRIM(B310))&gt;0</formula>
    </cfRule>
    <cfRule type="containsBlanks" dxfId="41" priority="61">
      <formula>LEN(TRIM(B310))=0</formula>
    </cfRule>
  </conditionalFormatting>
  <conditionalFormatting sqref="G313:I317">
    <cfRule type="containsBlanks" dxfId="40" priority="59">
      <formula>LEN(TRIM(G313))=0</formula>
    </cfRule>
  </conditionalFormatting>
  <conditionalFormatting sqref="G294:I294">
    <cfRule type="expression" dxfId="39" priority="48">
      <formula>ISTEXT($G$294:$I$294)</formula>
    </cfRule>
  </conditionalFormatting>
  <conditionalFormatting sqref="G49:I49">
    <cfRule type="notContainsBlanks" dxfId="38" priority="46">
      <formula>LEN(TRIM(G49))&gt;0</formula>
    </cfRule>
  </conditionalFormatting>
  <conditionalFormatting sqref="G49:I49">
    <cfRule type="containsBlanks" dxfId="37" priority="47">
      <formula>LEN(TRIM(G49))=0</formula>
    </cfRule>
  </conditionalFormatting>
  <conditionalFormatting sqref="G50:I50">
    <cfRule type="notContainsBlanks" dxfId="36" priority="44">
      <formula>LEN(TRIM(G50))&gt;0</formula>
    </cfRule>
  </conditionalFormatting>
  <conditionalFormatting sqref="G50:I50">
    <cfRule type="containsBlanks" dxfId="35" priority="45">
      <formula>LEN(TRIM(G50))=0</formula>
    </cfRule>
  </conditionalFormatting>
  <conditionalFormatting sqref="H53:I53">
    <cfRule type="notContainsBlanks" dxfId="34" priority="40">
      <formula>LEN(TRIM(H53))&gt;0</formula>
    </cfRule>
  </conditionalFormatting>
  <conditionalFormatting sqref="H53:I53">
    <cfRule type="containsBlanks" dxfId="33" priority="41">
      <formula>LEN(TRIM(H53))=0</formula>
    </cfRule>
  </conditionalFormatting>
  <conditionalFormatting sqref="H54:I54">
    <cfRule type="notContainsBlanks" dxfId="32" priority="38">
      <formula>LEN(TRIM(H54))&gt;0</formula>
    </cfRule>
  </conditionalFormatting>
  <conditionalFormatting sqref="H54:I54">
    <cfRule type="containsBlanks" dxfId="31" priority="39">
      <formula>LEN(TRIM(H54))=0</formula>
    </cfRule>
  </conditionalFormatting>
  <conditionalFormatting sqref="H56:I56">
    <cfRule type="notContainsBlanks" dxfId="30" priority="36">
      <formula>LEN(TRIM(H56))&gt;0</formula>
    </cfRule>
  </conditionalFormatting>
  <conditionalFormatting sqref="H56:I56">
    <cfRule type="containsBlanks" dxfId="29" priority="37">
      <formula>LEN(TRIM(H56))=0</formula>
    </cfRule>
  </conditionalFormatting>
  <conditionalFormatting sqref="H57:I57">
    <cfRule type="notContainsBlanks" dxfId="28" priority="34">
      <formula>LEN(TRIM(H57))&gt;0</formula>
    </cfRule>
  </conditionalFormatting>
  <conditionalFormatting sqref="H57:I57">
    <cfRule type="containsBlanks" dxfId="27" priority="35">
      <formula>LEN(TRIM(H57))=0</formula>
    </cfRule>
  </conditionalFormatting>
  <conditionalFormatting sqref="B59:I60">
    <cfRule type="notContainsBlanks" dxfId="26" priority="32">
      <formula>LEN(TRIM(B59))&gt;0</formula>
    </cfRule>
  </conditionalFormatting>
  <conditionalFormatting sqref="H66">
    <cfRule type="containsBlanks" dxfId="25" priority="31">
      <formula>LEN(TRIM(H66))=0</formula>
    </cfRule>
  </conditionalFormatting>
  <conditionalFormatting sqref="F67">
    <cfRule type="containsBlanks" dxfId="24" priority="30">
      <formula>LEN(TRIM(F67))=0</formula>
    </cfRule>
  </conditionalFormatting>
  <conditionalFormatting sqref="H68">
    <cfRule type="containsBlanks" dxfId="23" priority="29">
      <formula>LEN(TRIM(H68))=0</formula>
    </cfRule>
  </conditionalFormatting>
  <conditionalFormatting sqref="G69">
    <cfRule type="containsBlanks" dxfId="22" priority="28">
      <formula>LEN(TRIM(G69))=0</formula>
    </cfRule>
  </conditionalFormatting>
  <conditionalFormatting sqref="G70">
    <cfRule type="containsBlanks" dxfId="21" priority="27">
      <formula>LEN(TRIM(G70))=0</formula>
    </cfRule>
  </conditionalFormatting>
  <conditionalFormatting sqref="G71">
    <cfRule type="containsBlanks" dxfId="20" priority="25">
      <formula>LEN(TRIM(G71))=0</formula>
    </cfRule>
  </conditionalFormatting>
  <conditionalFormatting sqref="H225:I225">
    <cfRule type="notContainsBlanks" dxfId="19" priority="22">
      <formula>LEN(TRIM(H225))&gt;0</formula>
    </cfRule>
    <cfRule type="expression" dxfId="18" priority="23">
      <formula>$H$222&gt;0</formula>
    </cfRule>
  </conditionalFormatting>
  <conditionalFormatting sqref="B231:I232">
    <cfRule type="notContainsBlanks" dxfId="17" priority="20">
      <formula>LEN(TRIM(B231))&gt;0</formula>
    </cfRule>
    <cfRule type="expression" dxfId="16" priority="254">
      <formula>"or(isblank($H$281),$H$281=Background!$B$4,$H$281=Background!$B$5)"</formula>
    </cfRule>
  </conditionalFormatting>
  <conditionalFormatting sqref="F67:I67">
    <cfRule type="notContainsBlanks" dxfId="15" priority="17">
      <formula>LEN(TRIM(F67))&gt;0</formula>
    </cfRule>
  </conditionalFormatting>
  <conditionalFormatting sqref="H287">
    <cfRule type="cellIs" dxfId="14" priority="15" operator="notEqual">
      <formula>1</formula>
    </cfRule>
    <cfRule type="cellIs" dxfId="13" priority="16" operator="equal">
      <formula>1</formula>
    </cfRule>
  </conditionalFormatting>
  <conditionalFormatting sqref="E89:G89 F93:H93 F96:H96">
    <cfRule type="cellIs" dxfId="12" priority="11" operator="equal">
      <formula>0</formula>
    </cfRule>
  </conditionalFormatting>
  <conditionalFormatting sqref="E79:F79 H79:I84">
    <cfRule type="cellIs" dxfId="11" priority="10" operator="equal">
      <formula>0</formula>
    </cfRule>
  </conditionalFormatting>
  <conditionalFormatting sqref="G79">
    <cfRule type="cellIs" dxfId="10" priority="9" operator="equal">
      <formula>0</formula>
    </cfRule>
  </conditionalFormatting>
  <conditionalFormatting sqref="E109:F109 H109:I109">
    <cfRule type="containsBlanks" dxfId="9" priority="8">
      <formula>LEN(TRIM(E109))=0</formula>
    </cfRule>
  </conditionalFormatting>
  <conditionalFormatting sqref="B123">
    <cfRule type="notContainsBlanks" priority="255">
      <formula>LEN(TRIM(B123))&gt;0</formula>
    </cfRule>
    <cfRule type="expression" dxfId="8" priority="256">
      <formula>$B$123=""</formula>
    </cfRule>
  </conditionalFormatting>
  <conditionalFormatting sqref="G51:I51">
    <cfRule type="notContainsBlanks" priority="4">
      <formula>LEN(TRIM(G51))&gt;0</formula>
    </cfRule>
    <cfRule type="containsBlanks" dxfId="7" priority="257">
      <formula>LEN(TRIM(G51))=0</formula>
    </cfRule>
  </conditionalFormatting>
  <conditionalFormatting sqref="F173">
    <cfRule type="containsBlanks" dxfId="6" priority="1">
      <formula>LEN(TRIM(F173))=0</formula>
    </cfRule>
  </conditionalFormatting>
  <dataValidations count="2">
    <dataValidation type="whole" errorStyle="warning" operator="equal" allowBlank="1" showInputMessage="1" showErrorMessage="1" errorTitle="Totals Do Not Match" error="The sum of all sources of revenue must match your trailing 12 month revenue reported in the previous section. " sqref="I177">
      <formula1>J129</formula1>
    </dataValidation>
    <dataValidation type="whole" errorStyle="warning" operator="equal" allowBlank="1" showInputMessage="1" showErrorMessage="1" errorTitle="Totals Do Not Match" error="The sum of all sources of revenue must match your trailing 12 month revenue reported in the previous section. " sqref="E177:H177">
      <formula1>#REF!</formula1>
    </dataValidation>
  </dataValidations>
  <pageMargins left="0.7" right="0.7" top="0.75" bottom="0.75" header="0.3" footer="0.3"/>
  <pageSetup scale="98" orientation="portrait" r:id="rId2"/>
  <rowBreaks count="5" manualBreakCount="5">
    <brk id="45" max="8" man="1"/>
    <brk id="72" max="8" man="1"/>
    <brk id="130" max="8" man="1"/>
    <brk id="180" max="8" man="1"/>
    <brk id="343" max="8" man="1"/>
  </rowBreaks>
  <customProperties>
    <customPr name="LastActive" r:id="rId3"/>
  </customProperties>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ltText="RR">
                <anchor moveWithCells="1">
                  <from>
                    <xdr:col>5</xdr:col>
                    <xdr:colOff>304800</xdr:colOff>
                    <xdr:row>54</xdr:row>
                    <xdr:rowOff>9525</xdr:rowOff>
                  </from>
                  <to>
                    <xdr:col>6</xdr:col>
                    <xdr:colOff>85725</xdr:colOff>
                    <xdr:row>55</xdr:row>
                    <xdr:rowOff>0</xdr:rowOff>
                  </to>
                </anchor>
              </controlPr>
            </control>
          </mc:Choice>
        </mc:AlternateContent>
        <mc:AlternateContent xmlns:mc="http://schemas.openxmlformats.org/markup-compatibility/2006">
          <mc:Choice Requires="x14">
            <control shapeId="1027" r:id="rId7" name="Check Box 3">
              <controlPr defaultSize="0" autoFill="0" autoLine="0" autoPict="0" altText="RR">
                <anchor moveWithCells="1">
                  <from>
                    <xdr:col>6</xdr:col>
                    <xdr:colOff>85725</xdr:colOff>
                    <xdr:row>53</xdr:row>
                    <xdr:rowOff>238125</xdr:rowOff>
                  </from>
                  <to>
                    <xdr:col>6</xdr:col>
                    <xdr:colOff>476250</xdr:colOff>
                    <xdr:row>55</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ltText="RR">
                <anchor moveWithCells="1">
                  <from>
                    <xdr:col>6</xdr:col>
                    <xdr:colOff>466725</xdr:colOff>
                    <xdr:row>53</xdr:row>
                    <xdr:rowOff>238125</xdr:rowOff>
                  </from>
                  <to>
                    <xdr:col>7</xdr:col>
                    <xdr:colOff>247650</xdr:colOff>
                    <xdr:row>55</xdr:row>
                    <xdr:rowOff>0</xdr:rowOff>
                  </to>
                </anchor>
              </controlPr>
            </control>
          </mc:Choice>
        </mc:AlternateContent>
        <mc:AlternateContent xmlns:mc="http://schemas.openxmlformats.org/markup-compatibility/2006">
          <mc:Choice Requires="x14">
            <control shapeId="1029" r:id="rId9" name="Check Box 5">
              <controlPr defaultSize="0" autoFill="0" autoLine="0" autoPict="0" altText="RR">
                <anchor moveWithCells="1">
                  <from>
                    <xdr:col>7</xdr:col>
                    <xdr:colOff>266700</xdr:colOff>
                    <xdr:row>53</xdr:row>
                    <xdr:rowOff>238125</xdr:rowOff>
                  </from>
                  <to>
                    <xdr:col>8</xdr:col>
                    <xdr:colOff>47625</xdr:colOff>
                    <xdr:row>55</xdr:row>
                    <xdr:rowOff>0</xdr:rowOff>
                  </to>
                </anchor>
              </controlPr>
            </control>
          </mc:Choice>
        </mc:AlternateContent>
        <mc:AlternateContent xmlns:mc="http://schemas.openxmlformats.org/markup-compatibility/2006">
          <mc:Choice Requires="x14">
            <control shapeId="1030" r:id="rId10" name="Check Box 6">
              <controlPr defaultSize="0" autoFill="0" autoLine="0" autoPict="0" altText="RR">
                <anchor moveWithCells="1">
                  <from>
                    <xdr:col>8</xdr:col>
                    <xdr:colOff>47625</xdr:colOff>
                    <xdr:row>53</xdr:row>
                    <xdr:rowOff>238125</xdr:rowOff>
                  </from>
                  <to>
                    <xdr:col>8</xdr:col>
                    <xdr:colOff>438150</xdr:colOff>
                    <xdr:row>55</xdr:row>
                    <xdr:rowOff>0</xdr:rowOff>
                  </to>
                </anchor>
              </controlPr>
            </control>
          </mc:Choice>
        </mc:AlternateContent>
        <mc:AlternateContent xmlns:mc="http://schemas.openxmlformats.org/markup-compatibility/2006">
          <mc:Choice Requires="x14">
            <control shapeId="1025" r:id="rId11" name="Check Box 1">
              <controlPr defaultSize="0" autoFill="0" autoLine="0" autoPict="0" altText="RR">
                <anchor moveWithCells="1">
                  <from>
                    <xdr:col>4</xdr:col>
                    <xdr:colOff>571500</xdr:colOff>
                    <xdr:row>54</xdr:row>
                    <xdr:rowOff>0</xdr:rowOff>
                  </from>
                  <to>
                    <xdr:col>5</xdr:col>
                    <xdr:colOff>333375</xdr:colOff>
                    <xdr:row>55</xdr:row>
                    <xdr:rowOff>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2</xdr:col>
                    <xdr:colOff>571500</xdr:colOff>
                    <xdr:row>86</xdr:row>
                    <xdr:rowOff>28575</xdr:rowOff>
                  </from>
                  <to>
                    <xdr:col>3</xdr:col>
                    <xdr:colOff>285750</xdr:colOff>
                    <xdr:row>87</xdr:row>
                    <xdr:rowOff>38100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3</xdr:col>
                    <xdr:colOff>352425</xdr:colOff>
                    <xdr:row>86</xdr:row>
                    <xdr:rowOff>28575</xdr:rowOff>
                  </from>
                  <to>
                    <xdr:col>4</xdr:col>
                    <xdr:colOff>66675</xdr:colOff>
                    <xdr:row>87</xdr:row>
                    <xdr:rowOff>38100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4</xdr:col>
                    <xdr:colOff>123825</xdr:colOff>
                    <xdr:row>86</xdr:row>
                    <xdr:rowOff>28575</xdr:rowOff>
                  </from>
                  <to>
                    <xdr:col>4</xdr:col>
                    <xdr:colOff>447675</xdr:colOff>
                    <xdr:row>87</xdr:row>
                    <xdr:rowOff>38100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4</xdr:col>
                    <xdr:colOff>504825</xdr:colOff>
                    <xdr:row>86</xdr:row>
                    <xdr:rowOff>28575</xdr:rowOff>
                  </from>
                  <to>
                    <xdr:col>5</xdr:col>
                    <xdr:colOff>219075</xdr:colOff>
                    <xdr:row>87</xdr:row>
                    <xdr:rowOff>38100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5</xdr:col>
                    <xdr:colOff>257175</xdr:colOff>
                    <xdr:row>86</xdr:row>
                    <xdr:rowOff>28575</xdr:rowOff>
                  </from>
                  <to>
                    <xdr:col>5</xdr:col>
                    <xdr:colOff>581025</xdr:colOff>
                    <xdr:row>87</xdr:row>
                    <xdr:rowOff>38100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6</xdr:col>
                    <xdr:colOff>57150</xdr:colOff>
                    <xdr:row>86</xdr:row>
                    <xdr:rowOff>28575</xdr:rowOff>
                  </from>
                  <to>
                    <xdr:col>6</xdr:col>
                    <xdr:colOff>381000</xdr:colOff>
                    <xdr:row>87</xdr:row>
                    <xdr:rowOff>38100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6</xdr:col>
                    <xdr:colOff>457200</xdr:colOff>
                    <xdr:row>86</xdr:row>
                    <xdr:rowOff>28575</xdr:rowOff>
                  </from>
                  <to>
                    <xdr:col>7</xdr:col>
                    <xdr:colOff>171450</xdr:colOff>
                    <xdr:row>87</xdr:row>
                    <xdr:rowOff>38100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7</xdr:col>
                    <xdr:colOff>247650</xdr:colOff>
                    <xdr:row>86</xdr:row>
                    <xdr:rowOff>28575</xdr:rowOff>
                  </from>
                  <to>
                    <xdr:col>7</xdr:col>
                    <xdr:colOff>571500</xdr:colOff>
                    <xdr:row>87</xdr:row>
                    <xdr:rowOff>38100</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2</xdr:col>
                    <xdr:colOff>571500</xdr:colOff>
                    <xdr:row>87</xdr:row>
                    <xdr:rowOff>28575</xdr:rowOff>
                  </from>
                  <to>
                    <xdr:col>3</xdr:col>
                    <xdr:colOff>304800</xdr:colOff>
                    <xdr:row>88</xdr:row>
                    <xdr:rowOff>38100</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3</xdr:col>
                    <xdr:colOff>352425</xdr:colOff>
                    <xdr:row>87</xdr:row>
                    <xdr:rowOff>28575</xdr:rowOff>
                  </from>
                  <to>
                    <xdr:col>4</xdr:col>
                    <xdr:colOff>66675</xdr:colOff>
                    <xdr:row>88</xdr:row>
                    <xdr:rowOff>38100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4</xdr:col>
                    <xdr:colOff>123825</xdr:colOff>
                    <xdr:row>87</xdr:row>
                    <xdr:rowOff>28575</xdr:rowOff>
                  </from>
                  <to>
                    <xdr:col>4</xdr:col>
                    <xdr:colOff>447675</xdr:colOff>
                    <xdr:row>88</xdr:row>
                    <xdr:rowOff>38100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4</xdr:col>
                    <xdr:colOff>504825</xdr:colOff>
                    <xdr:row>87</xdr:row>
                    <xdr:rowOff>28575</xdr:rowOff>
                  </from>
                  <to>
                    <xdr:col>5</xdr:col>
                    <xdr:colOff>219075</xdr:colOff>
                    <xdr:row>88</xdr:row>
                    <xdr:rowOff>38100</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6</xdr:col>
                    <xdr:colOff>57150</xdr:colOff>
                    <xdr:row>87</xdr:row>
                    <xdr:rowOff>47625</xdr:rowOff>
                  </from>
                  <to>
                    <xdr:col>7</xdr:col>
                    <xdr:colOff>314325</xdr:colOff>
                    <xdr:row>88</xdr:row>
                    <xdr:rowOff>28575</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7</xdr:col>
                    <xdr:colOff>57150</xdr:colOff>
                    <xdr:row>87</xdr:row>
                    <xdr:rowOff>47625</xdr:rowOff>
                  </from>
                  <to>
                    <xdr:col>8</xdr:col>
                    <xdr:colOff>314325</xdr:colOff>
                    <xdr:row>88</xdr:row>
                    <xdr:rowOff>28575</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2</xdr:col>
                    <xdr:colOff>571500</xdr:colOff>
                    <xdr:row>88</xdr:row>
                    <xdr:rowOff>28575</xdr:rowOff>
                  </from>
                  <to>
                    <xdr:col>3</xdr:col>
                    <xdr:colOff>561975</xdr:colOff>
                    <xdr:row>89</xdr:row>
                    <xdr:rowOff>9525</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2</xdr:col>
                    <xdr:colOff>571500</xdr:colOff>
                    <xdr:row>90</xdr:row>
                    <xdr:rowOff>28575</xdr:rowOff>
                  </from>
                  <to>
                    <xdr:col>3</xdr:col>
                    <xdr:colOff>285750</xdr:colOff>
                    <xdr:row>91</xdr:row>
                    <xdr:rowOff>38100</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3</xdr:col>
                    <xdr:colOff>447675</xdr:colOff>
                    <xdr:row>90</xdr:row>
                    <xdr:rowOff>28575</xdr:rowOff>
                  </from>
                  <to>
                    <xdr:col>4</xdr:col>
                    <xdr:colOff>161925</xdr:colOff>
                    <xdr:row>91</xdr:row>
                    <xdr:rowOff>38100</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4</xdr:col>
                    <xdr:colOff>323850</xdr:colOff>
                    <xdr:row>90</xdr:row>
                    <xdr:rowOff>28575</xdr:rowOff>
                  </from>
                  <to>
                    <xdr:col>5</xdr:col>
                    <xdr:colOff>38100</xdr:colOff>
                    <xdr:row>91</xdr:row>
                    <xdr:rowOff>38100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5</xdr:col>
                    <xdr:colOff>190500</xdr:colOff>
                    <xdr:row>90</xdr:row>
                    <xdr:rowOff>28575</xdr:rowOff>
                  </from>
                  <to>
                    <xdr:col>5</xdr:col>
                    <xdr:colOff>514350</xdr:colOff>
                    <xdr:row>91</xdr:row>
                    <xdr:rowOff>38100</xdr:rowOff>
                  </to>
                </anchor>
              </controlPr>
            </control>
          </mc:Choice>
        </mc:AlternateContent>
        <mc:AlternateContent xmlns:mc="http://schemas.openxmlformats.org/markup-compatibility/2006">
          <mc:Choice Requires="x14">
            <control shapeId="1063" r:id="rId31" name="Check Box 39">
              <controlPr defaultSize="0" autoFill="0" autoLine="0" autoPict="0">
                <anchor moveWithCells="1">
                  <from>
                    <xdr:col>6</xdr:col>
                    <xdr:colOff>114300</xdr:colOff>
                    <xdr:row>90</xdr:row>
                    <xdr:rowOff>28575</xdr:rowOff>
                  </from>
                  <to>
                    <xdr:col>6</xdr:col>
                    <xdr:colOff>438150</xdr:colOff>
                    <xdr:row>91</xdr:row>
                    <xdr:rowOff>38100</xdr:rowOff>
                  </to>
                </anchor>
              </controlPr>
            </control>
          </mc:Choice>
        </mc:AlternateContent>
        <mc:AlternateContent xmlns:mc="http://schemas.openxmlformats.org/markup-compatibility/2006">
          <mc:Choice Requires="x14">
            <control shapeId="1064" r:id="rId32" name="Check Box 40">
              <controlPr defaultSize="0" autoFill="0" autoLine="0" autoPict="0">
                <anchor moveWithCells="1">
                  <from>
                    <xdr:col>6</xdr:col>
                    <xdr:colOff>571500</xdr:colOff>
                    <xdr:row>90</xdr:row>
                    <xdr:rowOff>28575</xdr:rowOff>
                  </from>
                  <to>
                    <xdr:col>7</xdr:col>
                    <xdr:colOff>285750</xdr:colOff>
                    <xdr:row>91</xdr:row>
                    <xdr:rowOff>38100</xdr:rowOff>
                  </to>
                </anchor>
              </controlPr>
            </control>
          </mc:Choice>
        </mc:AlternateContent>
        <mc:AlternateContent xmlns:mc="http://schemas.openxmlformats.org/markup-compatibility/2006">
          <mc:Choice Requires="x14">
            <control shapeId="1065" r:id="rId33" name="Check Box 41">
              <controlPr defaultSize="0" autoFill="0" autoLine="0" autoPict="0">
                <anchor moveWithCells="1">
                  <from>
                    <xdr:col>2</xdr:col>
                    <xdr:colOff>571500</xdr:colOff>
                    <xdr:row>91</xdr:row>
                    <xdr:rowOff>28575</xdr:rowOff>
                  </from>
                  <to>
                    <xdr:col>3</xdr:col>
                    <xdr:colOff>285750</xdr:colOff>
                    <xdr:row>92</xdr:row>
                    <xdr:rowOff>38100</xdr:rowOff>
                  </to>
                </anchor>
              </controlPr>
            </control>
          </mc:Choice>
        </mc:AlternateContent>
        <mc:AlternateContent xmlns:mc="http://schemas.openxmlformats.org/markup-compatibility/2006">
          <mc:Choice Requires="x14">
            <control shapeId="1066" r:id="rId34" name="Check Box 42">
              <controlPr defaultSize="0" autoFill="0" autoLine="0" autoPict="0">
                <anchor moveWithCells="1">
                  <from>
                    <xdr:col>3</xdr:col>
                    <xdr:colOff>447675</xdr:colOff>
                    <xdr:row>91</xdr:row>
                    <xdr:rowOff>28575</xdr:rowOff>
                  </from>
                  <to>
                    <xdr:col>4</xdr:col>
                    <xdr:colOff>161925</xdr:colOff>
                    <xdr:row>92</xdr:row>
                    <xdr:rowOff>38100</xdr:rowOff>
                  </to>
                </anchor>
              </controlPr>
            </control>
          </mc:Choice>
        </mc:AlternateContent>
        <mc:AlternateContent xmlns:mc="http://schemas.openxmlformats.org/markup-compatibility/2006">
          <mc:Choice Requires="x14">
            <control shapeId="1067" r:id="rId35" name="Check Box 43">
              <controlPr defaultSize="0" autoFill="0" autoLine="0" autoPict="0">
                <anchor moveWithCells="1">
                  <from>
                    <xdr:col>4</xdr:col>
                    <xdr:colOff>323850</xdr:colOff>
                    <xdr:row>91</xdr:row>
                    <xdr:rowOff>28575</xdr:rowOff>
                  </from>
                  <to>
                    <xdr:col>5</xdr:col>
                    <xdr:colOff>38100</xdr:colOff>
                    <xdr:row>92</xdr:row>
                    <xdr:rowOff>38100</xdr:rowOff>
                  </to>
                </anchor>
              </controlPr>
            </control>
          </mc:Choice>
        </mc:AlternateContent>
        <mc:AlternateContent xmlns:mc="http://schemas.openxmlformats.org/markup-compatibility/2006">
          <mc:Choice Requires="x14">
            <control shapeId="1068" r:id="rId36" name="Check Box 44">
              <controlPr defaultSize="0" autoFill="0" autoLine="0" autoPict="0">
                <anchor moveWithCells="1">
                  <from>
                    <xdr:col>5</xdr:col>
                    <xdr:colOff>190500</xdr:colOff>
                    <xdr:row>91</xdr:row>
                    <xdr:rowOff>28575</xdr:rowOff>
                  </from>
                  <to>
                    <xdr:col>5</xdr:col>
                    <xdr:colOff>514350</xdr:colOff>
                    <xdr:row>92</xdr:row>
                    <xdr:rowOff>38100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6</xdr:col>
                    <xdr:colOff>114300</xdr:colOff>
                    <xdr:row>91</xdr:row>
                    <xdr:rowOff>28575</xdr:rowOff>
                  </from>
                  <to>
                    <xdr:col>6</xdr:col>
                    <xdr:colOff>438150</xdr:colOff>
                    <xdr:row>92</xdr:row>
                    <xdr:rowOff>38100</xdr:rowOff>
                  </to>
                </anchor>
              </controlPr>
            </control>
          </mc:Choice>
        </mc:AlternateContent>
        <mc:AlternateContent xmlns:mc="http://schemas.openxmlformats.org/markup-compatibility/2006">
          <mc:Choice Requires="x14">
            <control shapeId="1070" r:id="rId38" name="Check Box 46">
              <controlPr defaultSize="0" autoFill="0" autoLine="0" autoPict="0">
                <anchor moveWithCells="1">
                  <from>
                    <xdr:col>6</xdr:col>
                    <xdr:colOff>571500</xdr:colOff>
                    <xdr:row>91</xdr:row>
                    <xdr:rowOff>28575</xdr:rowOff>
                  </from>
                  <to>
                    <xdr:col>7</xdr:col>
                    <xdr:colOff>285750</xdr:colOff>
                    <xdr:row>92</xdr:row>
                    <xdr:rowOff>38100</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from>
                    <xdr:col>2</xdr:col>
                    <xdr:colOff>571500</xdr:colOff>
                    <xdr:row>92</xdr:row>
                    <xdr:rowOff>28575</xdr:rowOff>
                  </from>
                  <to>
                    <xdr:col>3</xdr:col>
                    <xdr:colOff>285750</xdr:colOff>
                    <xdr:row>93</xdr:row>
                    <xdr:rowOff>28575</xdr:rowOff>
                  </to>
                </anchor>
              </controlPr>
            </control>
          </mc:Choice>
        </mc:AlternateContent>
        <mc:AlternateContent xmlns:mc="http://schemas.openxmlformats.org/markup-compatibility/2006">
          <mc:Choice Requires="x14">
            <control shapeId="1072" r:id="rId40" name="Check Box 48">
              <controlPr defaultSize="0" autoFill="0" autoLine="0" autoPict="0">
                <anchor moveWithCells="1">
                  <from>
                    <xdr:col>3</xdr:col>
                    <xdr:colOff>447675</xdr:colOff>
                    <xdr:row>92</xdr:row>
                    <xdr:rowOff>28575</xdr:rowOff>
                  </from>
                  <to>
                    <xdr:col>4</xdr:col>
                    <xdr:colOff>161925</xdr:colOff>
                    <xdr:row>93</xdr:row>
                    <xdr:rowOff>28575</xdr:rowOff>
                  </to>
                </anchor>
              </controlPr>
            </control>
          </mc:Choice>
        </mc:AlternateContent>
        <mc:AlternateContent xmlns:mc="http://schemas.openxmlformats.org/markup-compatibility/2006">
          <mc:Choice Requires="x14">
            <control shapeId="1073" r:id="rId41" name="Check Box 49">
              <controlPr defaultSize="0" autoFill="0" autoLine="0" autoPict="0">
                <anchor moveWithCells="1">
                  <from>
                    <xdr:col>2</xdr:col>
                    <xdr:colOff>571500</xdr:colOff>
                    <xdr:row>93</xdr:row>
                    <xdr:rowOff>171450</xdr:rowOff>
                  </from>
                  <to>
                    <xdr:col>3</xdr:col>
                    <xdr:colOff>285750</xdr:colOff>
                    <xdr:row>95</xdr:row>
                    <xdr:rowOff>28575</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xdr:col>
                    <xdr:colOff>447675</xdr:colOff>
                    <xdr:row>93</xdr:row>
                    <xdr:rowOff>171450</xdr:rowOff>
                  </from>
                  <to>
                    <xdr:col>4</xdr:col>
                    <xdr:colOff>238125</xdr:colOff>
                    <xdr:row>95</xdr:row>
                    <xdr:rowOff>28575</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4</xdr:col>
                    <xdr:colOff>447675</xdr:colOff>
                    <xdr:row>93</xdr:row>
                    <xdr:rowOff>190500</xdr:rowOff>
                  </from>
                  <to>
                    <xdr:col>6</xdr:col>
                    <xdr:colOff>95250</xdr:colOff>
                    <xdr:row>95</xdr:row>
                    <xdr:rowOff>19050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5</xdr:col>
                    <xdr:colOff>561975</xdr:colOff>
                    <xdr:row>93</xdr:row>
                    <xdr:rowOff>171450</xdr:rowOff>
                  </from>
                  <to>
                    <xdr:col>6</xdr:col>
                    <xdr:colOff>276225</xdr:colOff>
                    <xdr:row>95</xdr:row>
                    <xdr:rowOff>28575</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6</xdr:col>
                    <xdr:colOff>438150</xdr:colOff>
                    <xdr:row>93</xdr:row>
                    <xdr:rowOff>171450</xdr:rowOff>
                  </from>
                  <to>
                    <xdr:col>7</xdr:col>
                    <xdr:colOff>152400</xdr:colOff>
                    <xdr:row>95</xdr:row>
                    <xdr:rowOff>28575</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2</xdr:col>
                    <xdr:colOff>571500</xdr:colOff>
                    <xdr:row>94</xdr:row>
                    <xdr:rowOff>190500</xdr:rowOff>
                  </from>
                  <to>
                    <xdr:col>4</xdr:col>
                    <xdr:colOff>219075</xdr:colOff>
                    <xdr:row>95</xdr:row>
                    <xdr:rowOff>209550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3</xdr:col>
                    <xdr:colOff>447675</xdr:colOff>
                    <xdr:row>94</xdr:row>
                    <xdr:rowOff>180975</xdr:rowOff>
                  </from>
                  <to>
                    <xdr:col>4</xdr:col>
                    <xdr:colOff>581025</xdr:colOff>
                    <xdr:row>95</xdr:row>
                    <xdr:rowOff>209550</xdr:rowOff>
                  </to>
                </anchor>
              </controlPr>
            </control>
          </mc:Choice>
        </mc:AlternateContent>
        <mc:AlternateContent xmlns:mc="http://schemas.openxmlformats.org/markup-compatibility/2006">
          <mc:Choice Requires="x14">
            <control shapeId="1094" r:id="rId48" name="Check Box 70">
              <controlPr defaultSize="0" autoFill="0" autoLine="0" autoPict="0">
                <anchor moveWithCells="1">
                  <from>
                    <xdr:col>5</xdr:col>
                    <xdr:colOff>361950</xdr:colOff>
                    <xdr:row>283</xdr:row>
                    <xdr:rowOff>28575</xdr:rowOff>
                  </from>
                  <to>
                    <xdr:col>6</xdr:col>
                    <xdr:colOff>542925</xdr:colOff>
                    <xdr:row>284</xdr:row>
                    <xdr:rowOff>0</xdr:rowOff>
                  </to>
                </anchor>
              </controlPr>
            </control>
          </mc:Choice>
        </mc:AlternateContent>
        <mc:AlternateContent xmlns:mc="http://schemas.openxmlformats.org/markup-compatibility/2006">
          <mc:Choice Requires="x14">
            <control shapeId="1095" r:id="rId49" name="Check Box 71">
              <controlPr defaultSize="0" autoFill="0" autoLine="0" autoPict="0">
                <anchor moveWithCells="1">
                  <from>
                    <xdr:col>5</xdr:col>
                    <xdr:colOff>361950</xdr:colOff>
                    <xdr:row>284</xdr:row>
                    <xdr:rowOff>9525</xdr:rowOff>
                  </from>
                  <to>
                    <xdr:col>6</xdr:col>
                    <xdr:colOff>542925</xdr:colOff>
                    <xdr:row>284</xdr:row>
                    <xdr:rowOff>228600</xdr:rowOff>
                  </to>
                </anchor>
              </controlPr>
            </control>
          </mc:Choice>
        </mc:AlternateContent>
        <mc:AlternateContent xmlns:mc="http://schemas.openxmlformats.org/markup-compatibility/2006">
          <mc:Choice Requires="x14">
            <control shapeId="1096" r:id="rId50" name="Check Box 72">
              <controlPr defaultSize="0" autoFill="0" autoLine="0" autoPict="0">
                <anchor moveWithCells="1">
                  <from>
                    <xdr:col>4</xdr:col>
                    <xdr:colOff>28575</xdr:colOff>
                    <xdr:row>285</xdr:row>
                    <xdr:rowOff>38100</xdr:rowOff>
                  </from>
                  <to>
                    <xdr:col>4</xdr:col>
                    <xdr:colOff>571500</xdr:colOff>
                    <xdr:row>286</xdr:row>
                    <xdr:rowOff>9525</xdr:rowOff>
                  </to>
                </anchor>
              </controlPr>
            </control>
          </mc:Choice>
        </mc:AlternateContent>
        <mc:AlternateContent xmlns:mc="http://schemas.openxmlformats.org/markup-compatibility/2006">
          <mc:Choice Requires="x14">
            <control shapeId="1099" r:id="rId51" name="Check Box 75">
              <controlPr defaultSize="0" autoFill="0" autoLine="0" autoPict="0">
                <anchor moveWithCells="1">
                  <from>
                    <xdr:col>5</xdr:col>
                    <xdr:colOff>257175</xdr:colOff>
                    <xdr:row>87</xdr:row>
                    <xdr:rowOff>47625</xdr:rowOff>
                  </from>
                  <to>
                    <xdr:col>6</xdr:col>
                    <xdr:colOff>76200</xdr:colOff>
                    <xdr:row>88</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0" id="{FB9C6417-6F4F-4116-967E-04AF2E378F6B}">
            <xm:f>$H$215=Background!$B$4</xm:f>
            <x14:dxf>
              <fill>
                <patternFill>
                  <bgColor theme="0"/>
                </patternFill>
              </fill>
              <border>
                <bottom/>
              </border>
            </x14:dxf>
          </x14:cfRule>
          <xm:sqref>H216:I216</xm:sqref>
        </x14:conditionalFormatting>
        <x14:conditionalFormatting xmlns:xm="http://schemas.microsoft.com/office/excel/2006/main">
          <x14:cfRule type="expression" priority="94" id="{98D48374-0539-4D7D-A369-34805D5ACFAA}">
            <xm:f>$H$213=Background!$C$12</xm:f>
            <x14:dxf>
              <fill>
                <patternFill>
                  <bgColor theme="0"/>
                </patternFill>
              </fill>
              <border>
                <bottom/>
              </border>
            </x14:dxf>
          </x14:cfRule>
          <xm:sqref>H214:I214</xm:sqref>
        </x14:conditionalFormatting>
        <x14:conditionalFormatting xmlns:xm="http://schemas.microsoft.com/office/excel/2006/main">
          <x14:cfRule type="expression" priority="33" id="{7E9BC79F-DEEE-48C0-B22A-BCD204981C5D}">
            <xm:f>$H$57=Background!$B$3</xm:f>
            <x14:dxf>
              <fill>
                <patternFill>
                  <bgColor theme="0" tint="-0.14996795556505021"/>
                </patternFill>
              </fill>
              <border>
                <bottom/>
                <vertical/>
                <horizontal/>
              </border>
            </x14:dxf>
          </x14:cfRule>
          <xm:sqref>B59:I60</xm:sqref>
        </x14:conditionalFormatting>
        <x14:conditionalFormatting xmlns:xm="http://schemas.microsoft.com/office/excel/2006/main">
          <x14:cfRule type="expression" priority="21" id="{4277ED05-F79D-42C7-A3BE-44D86AFC8C12}">
            <xm:f>$H$229=Background!$B$3</xm:f>
            <x14:dxf>
              <fill>
                <patternFill>
                  <bgColor theme="0" tint="-0.14996795556505021"/>
                </patternFill>
              </fill>
            </x14:dxf>
          </x14:cfRule>
          <xm:sqref>B231:I232</xm:sqref>
        </x14:conditionalFormatting>
        <x14:conditionalFormatting xmlns:xm="http://schemas.microsoft.com/office/excel/2006/main">
          <x14:cfRule type="expression" priority="18" id="{46B2C7F8-1B39-4E4A-808C-88BCC6DD31A2}">
            <xm:f>OR($H$66=Background!$B$4,$H$66=Background!$B$5)</xm:f>
            <x14:dxf>
              <fill>
                <patternFill>
                  <bgColor theme="0"/>
                </patternFill>
              </fill>
              <border>
                <bottom/>
              </border>
            </x14:dxf>
          </x14:cfRule>
          <xm:sqref>F67:I67</xm:sqref>
        </x14:conditionalFormatting>
        <x14:conditionalFormatting xmlns:xm="http://schemas.microsoft.com/office/excel/2006/main">
          <x14:cfRule type="expression" priority="3" id="{0E1ABD98-D118-455D-BCE3-0BC87E496CBF}">
            <xm:f>$H$57=Background!$B$3</xm:f>
            <x14:dxf>
              <font>
                <color auto="1"/>
              </font>
              <fill>
                <patternFill>
                  <bgColor theme="0"/>
                </patternFill>
              </fill>
            </x14:dxf>
          </x14:cfRule>
          <xm:sqref>A58</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Background!$B$2:$B$4</xm:f>
          </x14:formula1>
          <xm:sqref>H252:I252 H56:I57 H66:I66 H68:I68 H213:I213 H215:I215 H226:I226 H228:I229 H235:I235 H237:I237</xm:sqref>
        </x14:dataValidation>
        <x14:dataValidation type="list" allowBlank="1" showInputMessage="1" showErrorMessage="1">
          <x14:formula1>
            <xm:f>Background!$C$10:$C$13</xm:f>
          </x14:formula1>
          <xm:sqref>H234:I234</xm:sqref>
        </x14:dataValidation>
        <x14:dataValidation type="list" allowBlank="1" showInputMessage="1" showErrorMessage="1">
          <x14:formula1>
            <xm:f>Background!$C$14:$C$17</xm:f>
          </x14:formula1>
          <xm:sqref>H225:I225</xm:sqref>
        </x14:dataValidation>
        <x14:dataValidation type="list" allowBlank="1" showInputMessage="1" showErrorMessage="1">
          <x14:formula1>
            <xm:f>Background!$C$18:$C$22</xm:f>
          </x14:formula1>
          <xm:sqref>H249:I249</xm:sqref>
        </x14:dataValidation>
        <x14:dataValidation type="list" allowBlank="1" showInputMessage="1" showErrorMessage="1">
          <x14:formula1>
            <xm:f>Background!$A$2:$A$7</xm:f>
          </x14:formula1>
          <xm:sqref>G51:I51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820"/>
  <sheetViews>
    <sheetView topLeftCell="E1" workbookViewId="0">
      <selection activeCell="G57" sqref="G57"/>
    </sheetView>
  </sheetViews>
  <sheetFormatPr defaultRowHeight="15"/>
  <cols>
    <col min="1" max="1" width="10" bestFit="1" customWidth="1"/>
    <col min="2" max="2" width="16.28515625" customWidth="1"/>
    <col min="3" max="3" width="17.28515625" bestFit="1" customWidth="1"/>
    <col min="4" max="4" width="57.42578125" customWidth="1"/>
    <col min="5" max="5" width="28.28515625" bestFit="1" customWidth="1"/>
    <col min="6" max="6" width="9.7109375" bestFit="1" customWidth="1"/>
    <col min="8" max="8" width="9.7109375" bestFit="1" customWidth="1"/>
    <col min="12" max="12" width="10.140625" customWidth="1"/>
    <col min="14" max="14" width="28.28515625" bestFit="1" customWidth="1"/>
    <col min="22" max="22" width="10.85546875" bestFit="1" customWidth="1"/>
    <col min="23" max="23" width="28.28515625" bestFit="1" customWidth="1"/>
    <col min="24" max="24" width="9.7109375" bestFit="1" customWidth="1"/>
  </cols>
  <sheetData>
    <row r="1" spans="1:13">
      <c r="A1" t="s">
        <v>323</v>
      </c>
    </row>
    <row r="2" spans="1:13" ht="18.75">
      <c r="E2" s="192" t="s">
        <v>309</v>
      </c>
      <c r="F2" s="192"/>
      <c r="G2" s="192"/>
      <c r="H2" s="192"/>
      <c r="I2" s="192"/>
      <c r="J2" s="192"/>
      <c r="K2" s="192"/>
      <c r="L2" s="192"/>
      <c r="M2" s="192"/>
    </row>
    <row r="3" spans="1:13">
      <c r="A3" t="s">
        <v>12</v>
      </c>
      <c r="B3" t="s">
        <v>103</v>
      </c>
      <c r="C3" s="40" t="s">
        <v>105</v>
      </c>
      <c r="D3" t="s">
        <v>135</v>
      </c>
      <c r="E3" s="67" t="s">
        <v>153</v>
      </c>
    </row>
    <row r="4" spans="1:13">
      <c r="A4" t="s">
        <v>13</v>
      </c>
      <c r="B4" t="s">
        <v>104</v>
      </c>
      <c r="C4" s="40" t="s">
        <v>106</v>
      </c>
      <c r="D4" t="s">
        <v>278</v>
      </c>
      <c r="E4" t="s">
        <v>136</v>
      </c>
      <c r="F4" t="str">
        <f>IF('EMS Valuation Questionnaire'!G49="","N/A",'EMS Valuation Questionnaire'!G49)</f>
        <v>0 0</v>
      </c>
    </row>
    <row r="5" spans="1:13">
      <c r="A5" t="s">
        <v>14</v>
      </c>
      <c r="C5" s="40" t="s">
        <v>107</v>
      </c>
      <c r="D5" t="s">
        <v>125</v>
      </c>
      <c r="E5" t="s">
        <v>140</v>
      </c>
      <c r="F5" t="str">
        <f>IF(ISBLANK('EMS Valuation Questionnaire'!G50),"N/A",'EMS Valuation Questionnaire'!G50)</f>
        <v>N/A</v>
      </c>
    </row>
    <row r="6" spans="1:13">
      <c r="A6" t="s">
        <v>698</v>
      </c>
      <c r="C6" s="40" t="s">
        <v>108</v>
      </c>
      <c r="D6" t="s">
        <v>499</v>
      </c>
      <c r="E6" t="s">
        <v>137</v>
      </c>
      <c r="F6" t="str">
        <f>IF(ISBLANK('EMS Valuation Questionnaire'!G51),"N/A",'EMS Valuation Questionnaire'!G51)</f>
        <v>N/A</v>
      </c>
    </row>
    <row r="7" spans="1:13">
      <c r="A7" t="s">
        <v>15</v>
      </c>
      <c r="C7" s="40" t="s">
        <v>109</v>
      </c>
      <c r="D7" t="s">
        <v>498</v>
      </c>
      <c r="E7" t="s">
        <v>138</v>
      </c>
      <c r="F7" t="str">
        <f>IF(ISBLANK('EMS Valuation Questionnaire'!F52),"N/A",'EMS Valuation Questionnaire'!F52)</f>
        <v/>
      </c>
    </row>
    <row r="8" spans="1:13">
      <c r="B8" s="49"/>
      <c r="C8" s="41" t="s">
        <v>110</v>
      </c>
      <c r="D8" t="s">
        <v>128</v>
      </c>
      <c r="E8" t="s">
        <v>491</v>
      </c>
      <c r="F8" t="str">
        <f>IF(ISBLANK('EMS Valuation Questionnaire'!H53),"N/A",'EMS Valuation Questionnaire'!H53)</f>
        <v>N/A</v>
      </c>
    </row>
    <row r="9" spans="1:13">
      <c r="A9" s="48" t="s">
        <v>703</v>
      </c>
      <c r="B9" s="49"/>
      <c r="D9" t="s">
        <v>500</v>
      </c>
      <c r="E9" t="s">
        <v>139</v>
      </c>
      <c r="F9" t="str">
        <f>IF(ISBLANK('EMS Valuation Questionnaire'!H54),"N/A",'EMS Valuation Questionnaire'!H54)</f>
        <v>N/A</v>
      </c>
    </row>
    <row r="10" spans="1:13">
      <c r="A10" s="48" t="s">
        <v>702</v>
      </c>
      <c r="B10" s="49"/>
      <c r="D10" t="s">
        <v>124</v>
      </c>
      <c r="E10" s="67" t="s">
        <v>142</v>
      </c>
      <c r="F10" t="s">
        <v>10</v>
      </c>
      <c r="G10" t="b">
        <v>0</v>
      </c>
      <c r="H10" t="s">
        <v>156</v>
      </c>
      <c r="I10" t="b">
        <v>0</v>
      </c>
    </row>
    <row r="11" spans="1:13">
      <c r="A11" s="48"/>
      <c r="B11" s="49" t="str">
        <f>IF(Instructions!H8=Background!A12,Background!B12,IF(Instructions!H8=Background!A13,Background!B13,IF(Instructions!H8=Background!A14,Background!B14,IF(Instructions!H8=Background!A15,Background!B15,IF(Instructions!H8=Background!A16,Background!B16,"")))))</f>
        <v/>
      </c>
      <c r="C11" t="s">
        <v>103</v>
      </c>
      <c r="D11" t="s">
        <v>133</v>
      </c>
      <c r="E11" s="67"/>
      <c r="F11" t="s">
        <v>11</v>
      </c>
      <c r="G11" t="b">
        <v>0</v>
      </c>
      <c r="H11" t="s">
        <v>157</v>
      </c>
      <c r="I11" t="b">
        <v>0</v>
      </c>
    </row>
    <row r="12" spans="1:13">
      <c r="A12" s="48">
        <v>1</v>
      </c>
      <c r="B12" s="108">
        <f>Owners!H10</f>
        <v>0</v>
      </c>
      <c r="C12" t="s">
        <v>104</v>
      </c>
      <c r="D12" t="s">
        <v>134</v>
      </c>
      <c r="E12" s="67"/>
      <c r="F12" t="s">
        <v>127</v>
      </c>
      <c r="G12" t="b">
        <v>0</v>
      </c>
      <c r="H12" t="s">
        <v>158</v>
      </c>
      <c r="I12" t="b">
        <v>0</v>
      </c>
    </row>
    <row r="13" spans="1:13">
      <c r="A13" s="48">
        <v>2</v>
      </c>
      <c r="B13" s="108" t="str">
        <f>(Owners!H10*100)&amp;"%, "&amp;(Owners!H37*100)&amp;"%"</f>
        <v>0%, 0%</v>
      </c>
      <c r="C13" t="s">
        <v>127</v>
      </c>
      <c r="D13" t="s">
        <v>501</v>
      </c>
      <c r="E13" t="s">
        <v>143</v>
      </c>
      <c r="F13" t="str">
        <f>IF(ISBLANK('EMS Valuation Questionnaire'!H56),"N/A",'EMS Valuation Questionnaire'!H56)</f>
        <v>N/A</v>
      </c>
    </row>
    <row r="14" spans="1:13">
      <c r="A14" s="48">
        <v>3</v>
      </c>
      <c r="B14" s="108" t="str">
        <f>(Owners!H10*100)&amp;"%, "&amp;(Owners!H37*100)&amp;"%, "&amp;(Owners!H64*100)&amp;"%"</f>
        <v>0%, 0%, 0%</v>
      </c>
      <c r="D14" t="s">
        <v>130</v>
      </c>
      <c r="E14" t="s">
        <v>144</v>
      </c>
      <c r="F14" t="str">
        <f>IF(ISBLANK('EMS Valuation Questionnaire'!H57),"N/A",'EMS Valuation Questionnaire'!H57)</f>
        <v>N/A</v>
      </c>
    </row>
    <row r="15" spans="1:13">
      <c r="A15" s="48">
        <v>4</v>
      </c>
      <c r="B15" s="108" t="str">
        <f>(Owners!H10*100)&amp;"%, "&amp;(Owners!H37*100)&amp;"%, "&amp;(Owners!H64*100)&amp;"%, "&amp;(Owners!H91*100)&amp;"%"</f>
        <v>0%, 0%, 0%, 0%</v>
      </c>
      <c r="C15" s="68" t="s">
        <v>337</v>
      </c>
      <c r="D15" t="s">
        <v>502</v>
      </c>
      <c r="E15" t="s">
        <v>145</v>
      </c>
      <c r="F15" t="str">
        <f>IF(ISBLANK('EMS Valuation Questionnaire'!B59),"N/A",'EMS Valuation Questionnaire'!B59)</f>
        <v>N/A</v>
      </c>
    </row>
    <row r="16" spans="1:13">
      <c r="A16" s="48">
        <v>5</v>
      </c>
      <c r="B16" s="108" t="str">
        <f>(Owners!H10*100)&amp;"%, "&amp;(Owners!H37*100)&amp;"%, "&amp;(Owners!H64*100)&amp;"%, "&amp;(Owners!H91*100)&amp;"%, "&amp;(Owners!H118*100)&amp;"%"</f>
        <v>0%, 0%, 0%, 0%, 0%</v>
      </c>
      <c r="C16" s="68">
        <v>1099</v>
      </c>
      <c r="D16" t="s">
        <v>503</v>
      </c>
      <c r="E16" s="67" t="s">
        <v>154</v>
      </c>
      <c r="G16" t="s">
        <v>310</v>
      </c>
      <c r="H16" t="s">
        <v>311</v>
      </c>
      <c r="I16" t="s">
        <v>312</v>
      </c>
    </row>
    <row r="17" spans="1:9">
      <c r="A17" s="48"/>
      <c r="B17" s="49"/>
      <c r="C17" s="68" t="s">
        <v>695</v>
      </c>
      <c r="D17" t="s">
        <v>129</v>
      </c>
      <c r="E17" t="s">
        <v>146</v>
      </c>
      <c r="F17" t="str">
        <f>IF(I17=TRUE,I16,IF(H17=TRUE,H16,IF(G17=TRUE,G16,"N/A")))</f>
        <v>Low</v>
      </c>
      <c r="G17" t="b">
        <f>IF(OR(ISBLANK('EMS Valuation Questionnaire'!H66),ISBLANK('EMS Valuation Questionnaire'!F67),ISBLANK('EMS Valuation Questionnaire'!G70)),TRUE,FALSE)</f>
        <v>1</v>
      </c>
      <c r="H17" t="b">
        <f>IF(AND(ISTEXT('EMS Valuation Questionnaire'!F67),ISTEXT('EMS Valuation Questionnaire'!G70)),TRUE,FALSE)</f>
        <v>0</v>
      </c>
      <c r="I17" t="b">
        <f>IF(AND(ISTEXT('EMS Valuation Questionnaire'!F67),ISTEXT('EMS Valuation Questionnaire'!G69),ISTEXT('EMS Valuation Questionnaire'!G70),ISTEXT('EMS Valuation Questionnaire'!G71)),TRUE,FALSE)</f>
        <v>0</v>
      </c>
    </row>
    <row r="18" spans="1:9">
      <c r="A18" s="48"/>
      <c r="B18" s="49"/>
      <c r="D18" t="s">
        <v>131</v>
      </c>
      <c r="E18" t="s">
        <v>147</v>
      </c>
      <c r="F18" t="str">
        <f>IF(ISBLANK('EMS Valuation Questionnaire'!H66),"N/A",'EMS Valuation Questionnaire'!H66)</f>
        <v>N/A</v>
      </c>
    </row>
    <row r="19" spans="1:9">
      <c r="A19" s="48"/>
      <c r="B19" s="49"/>
      <c r="C19" t="s">
        <v>343</v>
      </c>
      <c r="D19" t="s">
        <v>132</v>
      </c>
      <c r="E19" t="s">
        <v>148</v>
      </c>
      <c r="F19" t="str">
        <f>IF(ISBLANK('EMS Valuation Questionnaire'!F67),"N/A",'EMS Valuation Questionnaire'!F67)</f>
        <v>N/A</v>
      </c>
    </row>
    <row r="20" spans="1:9">
      <c r="A20" s="48"/>
      <c r="B20" s="49"/>
      <c r="C20" s="68" t="s">
        <v>344</v>
      </c>
      <c r="D20" t="s">
        <v>126</v>
      </c>
      <c r="E20" t="s">
        <v>149</v>
      </c>
      <c r="F20" t="str">
        <f>IF(ISBLANK('EMS Valuation Questionnaire'!H68),"N/A",'EMS Valuation Questionnaire'!H68)</f>
        <v>N/A</v>
      </c>
    </row>
    <row r="21" spans="1:9">
      <c r="A21" s="48"/>
      <c r="B21" s="49"/>
      <c r="C21" s="68" t="s">
        <v>345</v>
      </c>
      <c r="D21" t="s">
        <v>517</v>
      </c>
      <c r="E21" t="s">
        <v>150</v>
      </c>
      <c r="F21" t="str">
        <f>IF(ISBLANK('EMS Valuation Questionnaire'!G69),"N/A",'EMS Valuation Questionnaire'!G69)</f>
        <v>N/A</v>
      </c>
    </row>
    <row r="22" spans="1:9">
      <c r="A22" s="48"/>
      <c r="B22" s="49"/>
      <c r="C22" s="68" t="s">
        <v>338</v>
      </c>
      <c r="D22" t="s">
        <v>518</v>
      </c>
      <c r="E22" t="s">
        <v>151</v>
      </c>
      <c r="F22" t="str">
        <f>IF(ISBLANK('EMS Valuation Questionnaire'!G70),"N/A",'EMS Valuation Questionnaire'!G70)</f>
        <v>N/A</v>
      </c>
    </row>
    <row r="23" spans="1:9">
      <c r="A23" s="48"/>
      <c r="B23" s="49"/>
      <c r="D23" t="s">
        <v>519</v>
      </c>
      <c r="E23" t="s">
        <v>152</v>
      </c>
      <c r="F23" t="str">
        <f>IF(ISBLANK('EMS Valuation Questionnaire'!G71),"N/A",'EMS Valuation Questionnaire'!G71)</f>
        <v>N/A</v>
      </c>
    </row>
    <row r="24" spans="1:9">
      <c r="A24" s="48"/>
      <c r="B24" s="49"/>
      <c r="D24" t="s">
        <v>520</v>
      </c>
      <c r="E24" s="67" t="s">
        <v>155</v>
      </c>
    </row>
    <row r="25" spans="1:9">
      <c r="A25" s="48"/>
      <c r="B25" s="49"/>
      <c r="D25" t="s">
        <v>521</v>
      </c>
      <c r="E25" s="67" t="s">
        <v>159</v>
      </c>
    </row>
    <row r="26" spans="1:9">
      <c r="A26" s="48"/>
      <c r="B26" s="49"/>
      <c r="D26" t="s">
        <v>522</v>
      </c>
      <c r="E26" t="s">
        <v>115</v>
      </c>
      <c r="F26">
        <f>IF(ISBLANK('EMS Valuation Questionnaire'!E79),"N/A",'EMS Valuation Questionnaire'!E79)</f>
        <v>0</v>
      </c>
    </row>
    <row r="27" spans="1:9">
      <c r="A27" s="48"/>
      <c r="B27" s="49"/>
      <c r="D27" t="s">
        <v>523</v>
      </c>
      <c r="E27" t="s">
        <v>116</v>
      </c>
      <c r="F27">
        <f>IF(ISBLANK('EMS Valuation Questionnaire'!G79),"N/A",'EMS Valuation Questionnaire'!G79)</f>
        <v>0</v>
      </c>
    </row>
    <row r="28" spans="1:9">
      <c r="A28" s="48"/>
      <c r="B28" s="49"/>
      <c r="D28" t="s">
        <v>524</v>
      </c>
      <c r="E28" t="s">
        <v>117</v>
      </c>
      <c r="F28">
        <f>IF(ISBLANK('EMS Valuation Questionnaire'!H79),"N/A",'EMS Valuation Questionnaire'!H79)</f>
        <v>0</v>
      </c>
    </row>
    <row r="29" spans="1:9">
      <c r="A29" s="48"/>
      <c r="B29" s="49"/>
      <c r="D29" t="s">
        <v>697</v>
      </c>
      <c r="E29" t="s">
        <v>160</v>
      </c>
      <c r="F29">
        <f>IF(ISBLANK('EMS Valuation Questionnaire'!H80),"N/A",'EMS Valuation Questionnaire'!H80)</f>
        <v>0</v>
      </c>
    </row>
    <row r="30" spans="1:9">
      <c r="A30" s="48"/>
      <c r="B30" s="49"/>
      <c r="D30" t="s">
        <v>525</v>
      </c>
      <c r="E30" t="s">
        <v>161</v>
      </c>
      <c r="F30">
        <f>IF(ISBLANK('EMS Valuation Questionnaire'!H81),"N/A",'EMS Valuation Questionnaire'!H81)</f>
        <v>0</v>
      </c>
    </row>
    <row r="31" spans="1:9">
      <c r="A31" s="48"/>
      <c r="B31" s="49"/>
      <c r="D31" t="s">
        <v>526</v>
      </c>
      <c r="E31" t="s">
        <v>162</v>
      </c>
      <c r="F31">
        <f>IF(ISBLANK('EMS Valuation Questionnaire'!H82),"N/A",'EMS Valuation Questionnaire'!H82)</f>
        <v>0</v>
      </c>
    </row>
    <row r="32" spans="1:9">
      <c r="A32" s="48"/>
      <c r="B32" s="49"/>
      <c r="D32" t="s">
        <v>527</v>
      </c>
      <c r="E32" t="s">
        <v>163</v>
      </c>
      <c r="F32">
        <f>IF(ISBLANK('EMS Valuation Questionnaire'!H83),"N/A",'EMS Valuation Questionnaire'!H83)</f>
        <v>0</v>
      </c>
    </row>
    <row r="33" spans="1:13">
      <c r="A33" s="48"/>
      <c r="B33" s="49"/>
      <c r="D33" t="s">
        <v>528</v>
      </c>
      <c r="E33" t="s">
        <v>164</v>
      </c>
      <c r="F33">
        <f>IF(ISBLANK('EMS Valuation Questionnaire'!H84),"N/A",'EMS Valuation Questionnaire'!H84)</f>
        <v>0</v>
      </c>
    </row>
    <row r="34" spans="1:13">
      <c r="A34" s="48"/>
      <c r="B34" s="49"/>
      <c r="D34" t="s">
        <v>529</v>
      </c>
      <c r="E34" s="68" t="s">
        <v>23</v>
      </c>
      <c r="F34" s="68">
        <v>3</v>
      </c>
      <c r="G34" s="68" t="b">
        <v>0</v>
      </c>
      <c r="H34" s="68">
        <v>15</v>
      </c>
      <c r="I34" s="68" t="b">
        <v>0</v>
      </c>
      <c r="J34" s="68">
        <v>52</v>
      </c>
      <c r="K34" s="68" t="b">
        <v>0</v>
      </c>
      <c r="L34" s="68" t="s">
        <v>165</v>
      </c>
      <c r="M34" s="68" t="b">
        <v>0</v>
      </c>
    </row>
    <row r="35" spans="1:13">
      <c r="A35" s="48"/>
      <c r="B35" s="49"/>
      <c r="D35" t="s">
        <v>530</v>
      </c>
      <c r="E35" s="68"/>
      <c r="F35" s="68">
        <v>5</v>
      </c>
      <c r="G35" s="68" t="b">
        <v>0</v>
      </c>
      <c r="H35" s="68">
        <v>22</v>
      </c>
      <c r="I35" s="68" t="b">
        <v>0</v>
      </c>
      <c r="J35" s="68">
        <v>62</v>
      </c>
      <c r="K35" s="68" t="b">
        <v>0</v>
      </c>
      <c r="L35" s="68" t="s">
        <v>166</v>
      </c>
      <c r="M35" s="68" t="b">
        <v>0</v>
      </c>
    </row>
    <row r="36" spans="1:13">
      <c r="A36" s="48"/>
      <c r="B36" s="49"/>
      <c r="D36" t="s">
        <v>531</v>
      </c>
      <c r="E36" s="68"/>
      <c r="F36" s="68">
        <v>6</v>
      </c>
      <c r="G36" s="68" t="b">
        <v>0</v>
      </c>
      <c r="H36" s="68">
        <v>24</v>
      </c>
      <c r="I36" s="68" t="b">
        <v>0</v>
      </c>
      <c r="J36" s="68">
        <v>63</v>
      </c>
      <c r="K36" s="68" t="b">
        <v>0</v>
      </c>
      <c r="L36" s="68" t="s">
        <v>167</v>
      </c>
      <c r="M36" s="68" t="b">
        <v>0</v>
      </c>
    </row>
    <row r="37" spans="1:13">
      <c r="A37" s="48"/>
      <c r="B37" s="49"/>
      <c r="D37" t="s">
        <v>532</v>
      </c>
      <c r="E37" s="68"/>
      <c r="F37" s="68">
        <v>7</v>
      </c>
      <c r="G37" s="68" t="b">
        <v>0</v>
      </c>
      <c r="H37" s="68">
        <v>42</v>
      </c>
      <c r="I37" s="68" t="b">
        <v>0</v>
      </c>
      <c r="J37" s="68">
        <v>65</v>
      </c>
      <c r="K37" s="68" t="b">
        <v>0</v>
      </c>
      <c r="L37" s="68" t="s">
        <v>168</v>
      </c>
      <c r="M37" s="68">
        <f>IF(ISBLANK('EMS Valuation Questionnaire'!E89),"N/A",'EMS Valuation Questionnaire'!E89)</f>
        <v>0</v>
      </c>
    </row>
    <row r="38" spans="1:13">
      <c r="A38" s="50"/>
      <c r="B38" s="51"/>
      <c r="D38" t="s">
        <v>533</v>
      </c>
      <c r="E38" s="68" t="s">
        <v>24</v>
      </c>
      <c r="F38" s="68" t="s">
        <v>156</v>
      </c>
      <c r="G38" s="68" t="b">
        <v>0</v>
      </c>
      <c r="H38" s="68" t="s">
        <v>172</v>
      </c>
      <c r="I38" s="68" t="b">
        <v>0</v>
      </c>
      <c r="J38" s="68">
        <v>66</v>
      </c>
      <c r="K38" s="68" t="b">
        <v>0</v>
      </c>
    </row>
    <row r="39" spans="1:13">
      <c r="A39" s="48"/>
      <c r="B39" s="49"/>
      <c r="D39" t="s">
        <v>534</v>
      </c>
      <c r="E39" s="68"/>
      <c r="F39" s="68" t="s">
        <v>169</v>
      </c>
      <c r="G39" s="68" t="b">
        <v>0</v>
      </c>
      <c r="H39" s="68" t="s">
        <v>173</v>
      </c>
      <c r="I39" s="68" t="b">
        <v>0</v>
      </c>
      <c r="J39" s="68" t="s">
        <v>109</v>
      </c>
      <c r="K39" s="68" t="b">
        <v>0</v>
      </c>
      <c r="L39" s="68" t="s">
        <v>178</v>
      </c>
      <c r="M39" s="68" t="b">
        <v>0</v>
      </c>
    </row>
    <row r="40" spans="1:13">
      <c r="A40" s="48"/>
      <c r="B40" s="49"/>
      <c r="D40" t="s">
        <v>535</v>
      </c>
      <c r="E40" s="68"/>
      <c r="F40" s="68" t="s">
        <v>170</v>
      </c>
      <c r="G40" s="68" t="b">
        <v>0</v>
      </c>
      <c r="H40" s="68" t="s">
        <v>174</v>
      </c>
      <c r="I40" s="68" t="b">
        <v>0</v>
      </c>
      <c r="J40" s="68" t="s">
        <v>176</v>
      </c>
      <c r="K40" s="68" t="b">
        <v>0</v>
      </c>
      <c r="L40" s="68" t="s">
        <v>167</v>
      </c>
      <c r="M40" s="68" t="b">
        <v>0</v>
      </c>
    </row>
    <row r="41" spans="1:13">
      <c r="A41" s="48"/>
      <c r="B41" s="49"/>
      <c r="D41" t="s">
        <v>536</v>
      </c>
      <c r="E41" s="68"/>
      <c r="F41" s="68" t="s">
        <v>171</v>
      </c>
      <c r="G41" s="68" t="b">
        <v>0</v>
      </c>
      <c r="H41" s="68" t="s">
        <v>175</v>
      </c>
      <c r="I41" s="68" t="b">
        <v>0</v>
      </c>
      <c r="J41" s="68" t="s">
        <v>177</v>
      </c>
      <c r="K41" s="68" t="b">
        <v>0</v>
      </c>
      <c r="L41" s="68" t="s">
        <v>179</v>
      </c>
      <c r="M41" s="68">
        <f>IF(ISBLANK('EMS Valuation Questionnaire'!F93),"N/A",'EMS Valuation Questionnaire'!F93)</f>
        <v>0</v>
      </c>
    </row>
    <row r="42" spans="1:13">
      <c r="D42" t="s">
        <v>537</v>
      </c>
      <c r="E42" t="s">
        <v>25</v>
      </c>
      <c r="F42" s="68" t="s">
        <v>180</v>
      </c>
      <c r="G42" s="68" t="b">
        <v>0</v>
      </c>
      <c r="H42" s="68" t="s">
        <v>184</v>
      </c>
      <c r="I42" s="68" t="b">
        <v>0</v>
      </c>
      <c r="J42" s="68" t="s">
        <v>110</v>
      </c>
      <c r="K42" s="68" t="b">
        <v>0</v>
      </c>
      <c r="L42" s="68"/>
      <c r="M42" s="68"/>
    </row>
    <row r="43" spans="1:13">
      <c r="A43" s="75"/>
      <c r="B43" s="79"/>
      <c r="D43" t="s">
        <v>538</v>
      </c>
      <c r="F43" s="68" t="s">
        <v>181</v>
      </c>
      <c r="G43" s="68" t="b">
        <v>0</v>
      </c>
      <c r="H43" s="68" t="s">
        <v>166</v>
      </c>
      <c r="I43" s="68" t="b">
        <v>0</v>
      </c>
    </row>
    <row r="44" spans="1:13">
      <c r="A44" s="78"/>
      <c r="B44" s="75"/>
      <c r="D44" t="s">
        <v>539</v>
      </c>
      <c r="F44" s="68" t="s">
        <v>182</v>
      </c>
      <c r="G44" s="68" t="b">
        <v>0</v>
      </c>
      <c r="H44" s="68" t="s">
        <v>167</v>
      </c>
      <c r="I44" s="68" t="b">
        <v>0</v>
      </c>
    </row>
    <row r="45" spans="1:13">
      <c r="A45" s="78"/>
      <c r="B45" s="75"/>
      <c r="D45" t="s">
        <v>540</v>
      </c>
      <c r="F45" s="68" t="s">
        <v>183</v>
      </c>
      <c r="G45" s="68" t="b">
        <v>0</v>
      </c>
      <c r="H45" s="68" t="s">
        <v>185</v>
      </c>
      <c r="I45" s="68">
        <f>IF(ISBLANK('EMS Valuation Questionnaire'!F96),"N/A",'EMS Valuation Questionnaire'!F96)</f>
        <v>0</v>
      </c>
    </row>
    <row r="46" spans="1:13">
      <c r="A46" s="75"/>
      <c r="B46" s="75"/>
      <c r="D46" t="s">
        <v>541</v>
      </c>
      <c r="E46" s="67" t="s">
        <v>186</v>
      </c>
    </row>
    <row r="47" spans="1:13">
      <c r="A47" s="75"/>
      <c r="B47" s="75"/>
      <c r="D47" t="s">
        <v>542</v>
      </c>
      <c r="E47" t="s">
        <v>187</v>
      </c>
      <c r="F47" t="str">
        <f>IF(ISBLANK('EMS Valuation Questionnaire'!G108),"N/A",'EMS Valuation Questionnaire'!G108)</f>
        <v>N/A</v>
      </c>
    </row>
    <row r="48" spans="1:13">
      <c r="A48" s="75"/>
      <c r="B48" s="75"/>
      <c r="D48" t="s">
        <v>543</v>
      </c>
      <c r="E48" t="s">
        <v>188</v>
      </c>
      <c r="F48" s="73" t="str">
        <f>IF(ISBLANK('EMS Valuation Questionnaire'!E109),"N/A",'EMS Valuation Questionnaire'!E109)</f>
        <v>N/A</v>
      </c>
      <c r="G48" s="72" t="str">
        <f>"-"</f>
        <v>-</v>
      </c>
      <c r="H48" s="73" t="str">
        <f>IF(ISBLANK('EMS Valuation Questionnaire'!H109),"N/A",'EMS Valuation Questionnaire'!H109)</f>
        <v>N/A</v>
      </c>
    </row>
    <row r="49" spans="1:8">
      <c r="A49" s="75"/>
      <c r="B49" s="75"/>
      <c r="D49" t="s">
        <v>696</v>
      </c>
      <c r="E49">
        <f ca="1">YEAR(NOW())-1</f>
        <v>2018</v>
      </c>
      <c r="F49" t="str">
        <f>IF(ISBLANK('EMS Valuation Questionnaire'!G110),"N/A",'EMS Valuation Questionnaire'!G110)</f>
        <v>N/A</v>
      </c>
    </row>
    <row r="50" spans="1:8">
      <c r="A50" s="75"/>
      <c r="B50" s="75"/>
      <c r="D50" t="s">
        <v>544</v>
      </c>
      <c r="E50">
        <f ca="1">YEAR(NOW())-2</f>
        <v>2017</v>
      </c>
      <c r="F50" t="str">
        <f>IF(ISBLANK('EMS Valuation Questionnaire'!G111),"N/A",'EMS Valuation Questionnaire'!G111)</f>
        <v>N/A</v>
      </c>
    </row>
    <row r="51" spans="1:8">
      <c r="D51" t="s">
        <v>545</v>
      </c>
      <c r="E51">
        <f ca="1">YEAR(NOW())-3</f>
        <v>2016</v>
      </c>
      <c r="F51" t="str">
        <f>IF(ISBLANK('EMS Valuation Questionnaire'!G112),"N/A",'EMS Valuation Questionnaire'!G112)</f>
        <v>N/A</v>
      </c>
    </row>
    <row r="52" spans="1:8">
      <c r="D52" t="s">
        <v>546</v>
      </c>
      <c r="E52">
        <f ca="1">YEAR(NOW())-4</f>
        <v>2015</v>
      </c>
      <c r="F52" t="str">
        <f>IF(ISBLANK('EMS Valuation Questionnaire'!G113),"N/A",'EMS Valuation Questionnaire'!G113)</f>
        <v>N/A</v>
      </c>
    </row>
    <row r="53" spans="1:8">
      <c r="D53" t="s">
        <v>547</v>
      </c>
      <c r="E53">
        <f ca="1">YEAR(NOW())-5</f>
        <v>2014</v>
      </c>
      <c r="F53" t="str">
        <f>IF(ISBLANK('EMS Valuation Questionnaire'!G114),"N/A",'EMS Valuation Questionnaire'!G114)</f>
        <v>N/A</v>
      </c>
    </row>
    <row r="54" spans="1:8">
      <c r="D54" t="s">
        <v>548</v>
      </c>
      <c r="E54">
        <f ca="1">YEAR(NOW())-6</f>
        <v>2013</v>
      </c>
      <c r="F54" t="str">
        <f>IF(ISBLANK('EMS Valuation Questionnaire'!G115),"N/A",'EMS Valuation Questionnaire'!G115)</f>
        <v>N/A</v>
      </c>
    </row>
    <row r="55" spans="1:8">
      <c r="D55" t="s">
        <v>549</v>
      </c>
      <c r="E55" t="s">
        <v>190</v>
      </c>
      <c r="F55" t="str">
        <f>IF(ISBLANK('EMS Valuation Questionnaire'!G117),"N/A",'EMS Valuation Questionnaire'!G117)</f>
        <v>N/A</v>
      </c>
    </row>
    <row r="56" spans="1:8">
      <c r="D56" t="s">
        <v>550</v>
      </c>
      <c r="E56" t="s">
        <v>191</v>
      </c>
      <c r="F56" t="str">
        <f>IF(ISBLANK('EMS Valuation Questionnaire'!G118),"N/A",'EMS Valuation Questionnaire'!G118)</f>
        <v>N/A</v>
      </c>
    </row>
    <row r="57" spans="1:8">
      <c r="D57" t="s">
        <v>551</v>
      </c>
      <c r="E57" t="s">
        <v>783</v>
      </c>
      <c r="F57" t="str">
        <f>IF(ISBLANK('EMS Valuation Questionnaire'!F149),"N/A",'EMS Valuation Questionnaire'!F149)</f>
        <v>N/A</v>
      </c>
      <c r="G57" t="str">
        <f>IF(ISBLANK('EMS Valuation Questionnaire'!F173),"N/A",'EMS Valuation Questionnaire'!F173)</f>
        <v>N/A</v>
      </c>
    </row>
    <row r="58" spans="1:8">
      <c r="D58" t="s">
        <v>552</v>
      </c>
      <c r="E58" t="s">
        <v>189</v>
      </c>
      <c r="F58" t="str">
        <f>IF(ISBLANK('EMS Valuation Questionnaire'!B123),"N/A",'EMS Valuation Questionnaire'!B123)</f>
        <v>N/A</v>
      </c>
    </row>
    <row r="59" spans="1:8">
      <c r="D59" t="s">
        <v>553</v>
      </c>
      <c r="E59" s="67" t="s">
        <v>192</v>
      </c>
      <c r="G59" s="67" t="s">
        <v>32</v>
      </c>
      <c r="H59" s="67" t="s">
        <v>33</v>
      </c>
    </row>
    <row r="60" spans="1:8">
      <c r="D60" t="s">
        <v>554</v>
      </c>
      <c r="E60" s="67" t="s">
        <v>31</v>
      </c>
    </row>
    <row r="61" spans="1:8">
      <c r="D61" t="s">
        <v>555</v>
      </c>
      <c r="E61" t="s">
        <v>121</v>
      </c>
      <c r="G61" t="str">
        <f>IF(ISBLANK('EMS Valuation Questionnaire'!E138),"N/A",'EMS Valuation Questionnaire'!E138)</f>
        <v>N/A</v>
      </c>
      <c r="H61" t="str">
        <f>IF(ISBLANK('EMS Valuation Questionnaire'!H138),"N/A",'EMS Valuation Questionnaire'!H138)</f>
        <v>N/A</v>
      </c>
    </row>
    <row r="62" spans="1:8">
      <c r="D62" t="s">
        <v>556</v>
      </c>
      <c r="E62" t="s">
        <v>34</v>
      </c>
      <c r="G62" t="str">
        <f>IF(ISBLANK('EMS Valuation Questionnaire'!E139),"N/A",'EMS Valuation Questionnaire'!E139)</f>
        <v>N/A</v>
      </c>
      <c r="H62" t="str">
        <f>IF(ISBLANK('EMS Valuation Questionnaire'!H139),"N/A",'EMS Valuation Questionnaire'!H139)</f>
        <v>N/A</v>
      </c>
    </row>
    <row r="63" spans="1:8">
      <c r="C63" s="75"/>
      <c r="D63" t="s">
        <v>557</v>
      </c>
      <c r="E63" t="s">
        <v>35</v>
      </c>
      <c r="G63" t="str">
        <f>IF(ISBLANK('EMS Valuation Questionnaire'!E140),"N/A",'EMS Valuation Questionnaire'!E140)</f>
        <v>N/A</v>
      </c>
      <c r="H63" t="str">
        <f>IF(ISBLANK('EMS Valuation Questionnaire'!H140),"N/A",'EMS Valuation Questionnaire'!H140)</f>
        <v>N/A</v>
      </c>
    </row>
    <row r="64" spans="1:8">
      <c r="C64" s="75"/>
      <c r="D64" t="s">
        <v>558</v>
      </c>
      <c r="E64" t="s">
        <v>313</v>
      </c>
      <c r="F64" s="67" t="str">
        <f>IF(ISBLANK('EMS Valuation Questionnaire'!B141),"N/A",'EMS Valuation Questionnaire'!B141)</f>
        <v>N/A</v>
      </c>
      <c r="G64" t="str">
        <f>IF(ISBLANK('EMS Valuation Questionnaire'!E141),"N/A",'EMS Valuation Questionnaire'!E141)</f>
        <v>N/A</v>
      </c>
      <c r="H64" t="str">
        <f>IF(ISBLANK('EMS Valuation Questionnaire'!H141),"N/A",'EMS Valuation Questionnaire'!H141)</f>
        <v>N/A</v>
      </c>
    </row>
    <row r="65" spans="3:8">
      <c r="C65" s="75"/>
      <c r="D65" t="s">
        <v>559</v>
      </c>
      <c r="E65" s="67" t="s">
        <v>37</v>
      </c>
    </row>
    <row r="66" spans="3:8">
      <c r="C66" s="75"/>
      <c r="D66" t="s">
        <v>560</v>
      </c>
      <c r="E66" t="s">
        <v>193</v>
      </c>
      <c r="H66" t="str">
        <f>IF(ISBLANK('EMS Valuation Questionnaire'!H145),"N/A",'EMS Valuation Questionnaire'!H145)</f>
        <v>N/A</v>
      </c>
    </row>
    <row r="67" spans="3:8">
      <c r="C67" s="75"/>
      <c r="D67" t="s">
        <v>561</v>
      </c>
      <c r="E67" t="s">
        <v>194</v>
      </c>
      <c r="H67" t="str">
        <f>IF(ISBLANK('EMS Valuation Questionnaire'!H146),"N/A",'EMS Valuation Questionnaire'!H146)</f>
        <v>N/A</v>
      </c>
    </row>
    <row r="68" spans="3:8">
      <c r="C68" s="75"/>
      <c r="D68" t="s">
        <v>562</v>
      </c>
      <c r="E68" t="s">
        <v>195</v>
      </c>
      <c r="G68" t="str">
        <f>IF(ISBLANK('EMS Valuation Questionnaire'!E147),"N/A",'EMS Valuation Questionnaire'!E147)</f>
        <v>N/A</v>
      </c>
      <c r="H68" t="str">
        <f>IF(ISBLANK('EMS Valuation Questionnaire'!H147),"N/A",'EMS Valuation Questionnaire'!H147)</f>
        <v>N/A</v>
      </c>
    </row>
    <row r="69" spans="3:8">
      <c r="C69" s="75"/>
      <c r="D69" t="s">
        <v>563</v>
      </c>
      <c r="E69" t="s">
        <v>196</v>
      </c>
      <c r="G69" t="str">
        <f>IF(ISBLANK('EMS Valuation Questionnaire'!E148),"N/A",'EMS Valuation Questionnaire'!E148)</f>
        <v>N/A</v>
      </c>
      <c r="H69" t="str">
        <f>IF(ISBLANK('EMS Valuation Questionnaire'!H148),"N/A",'EMS Valuation Questionnaire'!H148)</f>
        <v>N/A</v>
      </c>
    </row>
    <row r="70" spans="3:8">
      <c r="C70" s="75"/>
      <c r="D70" t="s">
        <v>564</v>
      </c>
      <c r="E70" t="s">
        <v>197</v>
      </c>
      <c r="G70" t="str">
        <f>IF(ISBLANK('EMS Valuation Questionnaire'!E150),"N/A",'EMS Valuation Questionnaire'!E150)</f>
        <v>N/A</v>
      </c>
      <c r="H70" t="str">
        <f>IF(ISBLANK('EMS Valuation Questionnaire'!H150),"N/A",'EMS Valuation Questionnaire'!H150)</f>
        <v>N/A</v>
      </c>
    </row>
    <row r="71" spans="3:8">
      <c r="D71" t="s">
        <v>565</v>
      </c>
      <c r="E71" t="s">
        <v>198</v>
      </c>
      <c r="G71" t="str">
        <f>IF(ISBLANK('EMS Valuation Questionnaire'!E151),"N/A",'EMS Valuation Questionnaire'!E151)</f>
        <v>N/A</v>
      </c>
      <c r="H71" t="str">
        <f>IF(ISBLANK('EMS Valuation Questionnaire'!H151),"N/A",'EMS Valuation Questionnaire'!H151)</f>
        <v>N/A</v>
      </c>
    </row>
    <row r="72" spans="3:8">
      <c r="D72" t="s">
        <v>566</v>
      </c>
      <c r="E72" t="str">
        <f>"Other: "&amp;'EMS Valuation Questionnaire'!F154</f>
        <v xml:space="preserve">Other: </v>
      </c>
      <c r="F72" s="67" t="str">
        <f>IF(ISBLANK('EMS Valuation Questionnaire'!B152),"N/A",'EMS Valuation Questionnaire'!B152)</f>
        <v>N/A</v>
      </c>
      <c r="G72" t="str">
        <f>IF(ISBLANK('EMS Valuation Questionnaire'!E152),"N/A",'EMS Valuation Questionnaire'!E152)</f>
        <v>N/A</v>
      </c>
      <c r="H72" t="str">
        <f>IF(ISBLANK('EMS Valuation Questionnaire'!H152),"N/A",'EMS Valuation Questionnaire'!H152)</f>
        <v>N/A</v>
      </c>
    </row>
    <row r="73" spans="3:8">
      <c r="D73" t="s">
        <v>567</v>
      </c>
      <c r="E73" s="67" t="s">
        <v>42</v>
      </c>
    </row>
    <row r="74" spans="3:8">
      <c r="D74" t="s">
        <v>568</v>
      </c>
      <c r="E74" t="s">
        <v>199</v>
      </c>
      <c r="G74" t="str">
        <f>IF(ISBLANK('EMS Valuation Questionnaire'!E156),"N/A",'EMS Valuation Questionnaire'!E156)</f>
        <v>N/A</v>
      </c>
      <c r="H74" t="str">
        <f>IF(ISBLANK('EMS Valuation Questionnaire'!H156),"N/A",'EMS Valuation Questionnaire'!H156)</f>
        <v>N/A</v>
      </c>
    </row>
    <row r="75" spans="3:8">
      <c r="D75" t="s">
        <v>569</v>
      </c>
      <c r="E75" t="s">
        <v>200</v>
      </c>
      <c r="G75" t="str">
        <f>IF(ISBLANK('EMS Valuation Questionnaire'!E157),"N/A",'EMS Valuation Questionnaire'!E157)</f>
        <v>N/A</v>
      </c>
      <c r="H75" t="str">
        <f>IF(ISBLANK('EMS Valuation Questionnaire'!H157),"N/A",'EMS Valuation Questionnaire'!H157)</f>
        <v>N/A</v>
      </c>
    </row>
    <row r="76" spans="3:8">
      <c r="D76" t="s">
        <v>570</v>
      </c>
      <c r="E76" t="s">
        <v>201</v>
      </c>
      <c r="G76" t="str">
        <f>IF(ISBLANK('EMS Valuation Questionnaire'!E158),"N/A",'EMS Valuation Questionnaire'!E158)</f>
        <v>N/A</v>
      </c>
      <c r="H76" t="str">
        <f>IF(ISBLANK('EMS Valuation Questionnaire'!H158),"N/A",'EMS Valuation Questionnaire'!H158)</f>
        <v>N/A</v>
      </c>
    </row>
    <row r="77" spans="3:8">
      <c r="D77" t="s">
        <v>571</v>
      </c>
      <c r="E77" t="s">
        <v>202</v>
      </c>
      <c r="G77" t="str">
        <f>IF(ISBLANK('EMS Valuation Questionnaire'!E159),"N/A",'EMS Valuation Questionnaire'!E159)</f>
        <v>N/A</v>
      </c>
      <c r="H77" t="str">
        <f>IF(ISBLANK('EMS Valuation Questionnaire'!H159),"N/A",'EMS Valuation Questionnaire'!H159)</f>
        <v>N/A</v>
      </c>
    </row>
    <row r="78" spans="3:8">
      <c r="D78" t="s">
        <v>572</v>
      </c>
      <c r="E78" t="s">
        <v>203</v>
      </c>
      <c r="G78" t="str">
        <f>IF(ISBLANK('EMS Valuation Questionnaire'!E160),"N/A",'EMS Valuation Questionnaire'!E160)</f>
        <v>N/A</v>
      </c>
      <c r="H78" t="str">
        <f>IF(ISBLANK('EMS Valuation Questionnaire'!H160),"N/A",'EMS Valuation Questionnaire'!H160)</f>
        <v>N/A</v>
      </c>
    </row>
    <row r="79" spans="3:8">
      <c r="D79" t="s">
        <v>573</v>
      </c>
      <c r="E79" t="str">
        <f>"Other: "&amp;'EMS Valuation Questionnaire'!F163</f>
        <v xml:space="preserve">Other: </v>
      </c>
      <c r="F79" s="67" t="str">
        <f>IF(ISBLANK('EMS Valuation Questionnaire'!B161),"N/A",'EMS Valuation Questionnaire'!B161)</f>
        <v>N/A</v>
      </c>
      <c r="G79" t="str">
        <f>IF(ISBLANK('EMS Valuation Questionnaire'!E161),"N/A",'EMS Valuation Questionnaire'!E161)</f>
        <v>N/A</v>
      </c>
      <c r="H79" t="str">
        <f>IF(ISBLANK('EMS Valuation Questionnaire'!H161),"N/A",'EMS Valuation Questionnaire'!H161)</f>
        <v>N/A</v>
      </c>
    </row>
    <row r="80" spans="3:8">
      <c r="D80" t="s">
        <v>574</v>
      </c>
      <c r="E80" s="67" t="s">
        <v>48</v>
      </c>
    </row>
    <row r="81" spans="4:8">
      <c r="D81" t="s">
        <v>575</v>
      </c>
      <c r="E81" t="s">
        <v>204</v>
      </c>
      <c r="G81" t="str">
        <f>IF(ISBLANK('EMS Valuation Questionnaire'!E165),"N/A",'EMS Valuation Questionnaire'!E165)</f>
        <v>N/A</v>
      </c>
      <c r="H81" t="str">
        <f>IF(ISBLANK('EMS Valuation Questionnaire'!H165),"N/A",'EMS Valuation Questionnaire'!H165)</f>
        <v>N/A</v>
      </c>
    </row>
    <row r="82" spans="4:8">
      <c r="D82" t="s">
        <v>576</v>
      </c>
      <c r="E82" t="s">
        <v>182</v>
      </c>
      <c r="G82" t="str">
        <f>IF(ISBLANK('EMS Valuation Questionnaire'!E166),"N/A",'EMS Valuation Questionnaire'!E166)</f>
        <v>N/A</v>
      </c>
      <c r="H82" t="str">
        <f>IF(ISBLANK('EMS Valuation Questionnaire'!H166),"N/A",'EMS Valuation Questionnaire'!H166)</f>
        <v>N/A</v>
      </c>
    </row>
    <row r="83" spans="4:8">
      <c r="D83" t="s">
        <v>577</v>
      </c>
      <c r="E83" t="s">
        <v>205</v>
      </c>
      <c r="G83" t="str">
        <f>IF(ISBLANK('EMS Valuation Questionnaire'!E167),"N/A",'EMS Valuation Questionnaire'!E167)</f>
        <v>N/A</v>
      </c>
      <c r="H83" t="str">
        <f>IF(ISBLANK('EMS Valuation Questionnaire'!H167),"N/A",'EMS Valuation Questionnaire'!H167)</f>
        <v>N/A</v>
      </c>
    </row>
    <row r="84" spans="4:8">
      <c r="D84" t="s">
        <v>578</v>
      </c>
      <c r="E84" t="s">
        <v>206</v>
      </c>
      <c r="G84" t="str">
        <f>IF(ISBLANK('EMS Valuation Questionnaire'!E168),"N/A",'EMS Valuation Questionnaire'!E168)</f>
        <v>N/A</v>
      </c>
      <c r="H84" t="str">
        <f>IF(ISBLANK('EMS Valuation Questionnaire'!H168),"N/A",'EMS Valuation Questionnaire'!H168)</f>
        <v>N/A</v>
      </c>
    </row>
    <row r="85" spans="4:8">
      <c r="D85" t="s">
        <v>579</v>
      </c>
      <c r="E85" t="s">
        <v>207</v>
      </c>
      <c r="G85" t="str">
        <f>IF(ISBLANK('EMS Valuation Questionnaire'!E169),"N/A",'EMS Valuation Questionnaire'!E169)</f>
        <v>N/A</v>
      </c>
      <c r="H85" t="str">
        <f>IF(ISBLANK('EMS Valuation Questionnaire'!H169),"N/A",'EMS Valuation Questionnaire'!H169)</f>
        <v>N/A</v>
      </c>
    </row>
    <row r="86" spans="4:8">
      <c r="D86" t="s">
        <v>580</v>
      </c>
      <c r="E86" t="s">
        <v>336</v>
      </c>
      <c r="G86" t="str">
        <f>IF(ISBLANK('EMS Valuation Questionnaire'!E170),"N/A",'EMS Valuation Questionnaire'!E170)</f>
        <v>N/A</v>
      </c>
      <c r="H86" t="str">
        <f>IF(ISBLANK('EMS Valuation Questionnaire'!H170),"N/A",'EMS Valuation Questionnaire'!H170)</f>
        <v>N/A</v>
      </c>
    </row>
    <row r="87" spans="4:8">
      <c r="D87" t="s">
        <v>581</v>
      </c>
      <c r="E87" t="s">
        <v>208</v>
      </c>
      <c r="G87" t="str">
        <f>IF(ISBLANK('EMS Valuation Questionnaire'!E171),"N/A",'EMS Valuation Questionnaire'!E171)</f>
        <v>N/A</v>
      </c>
      <c r="H87" t="str">
        <f>IF(ISBLANK('EMS Valuation Questionnaire'!H171),"N/A",'EMS Valuation Questionnaire'!H171)</f>
        <v>N/A</v>
      </c>
    </row>
    <row r="88" spans="4:8">
      <c r="D88" t="s">
        <v>582</v>
      </c>
      <c r="E88" t="s">
        <v>322</v>
      </c>
      <c r="G88" t="str">
        <f>IF(ISBLANK('EMS Valuation Questionnaire'!E172),"N/A",'EMS Valuation Questionnaire'!E172)</f>
        <v>N/A</v>
      </c>
      <c r="H88" t="str">
        <f>IF(ISBLANK('EMS Valuation Questionnaire'!H172),"N/A",'EMS Valuation Questionnaire'!H172)</f>
        <v>N/A</v>
      </c>
    </row>
    <row r="89" spans="4:8">
      <c r="D89" t="s">
        <v>583</v>
      </c>
      <c r="E89" t="str">
        <f>"Other: "&amp;'EMS Valuation Questionnaire'!F176</f>
        <v xml:space="preserve">Other: </v>
      </c>
      <c r="F89" s="67" t="str">
        <f>IF(ISBLANK('EMS Valuation Questionnaire'!B174),"N/A",'EMS Valuation Questionnaire'!B174)</f>
        <v>N/A</v>
      </c>
      <c r="G89" t="str">
        <f>IF(ISBLANK('EMS Valuation Questionnaire'!E174),"N/A",'EMS Valuation Questionnaire'!E174)</f>
        <v>N/A</v>
      </c>
      <c r="H89" t="str">
        <f>IF(ISBLANK('EMS Valuation Questionnaire'!H174),"N/A",'EMS Valuation Questionnaire'!H174)</f>
        <v>N/A</v>
      </c>
    </row>
    <row r="90" spans="4:8">
      <c r="D90" t="s">
        <v>584</v>
      </c>
      <c r="E90" s="67" t="s">
        <v>209</v>
      </c>
    </row>
    <row r="91" spans="4:8">
      <c r="D91" t="s">
        <v>585</v>
      </c>
      <c r="E91" t="s">
        <v>210</v>
      </c>
      <c r="F91" t="str">
        <f>IF(ISBLANK('EMS Valuation Questionnaire'!H184),"N/A",'EMS Valuation Questionnaire'!H184)</f>
        <v>N/A</v>
      </c>
    </row>
    <row r="92" spans="4:8">
      <c r="D92" t="s">
        <v>586</v>
      </c>
      <c r="E92" t="s">
        <v>211</v>
      </c>
      <c r="F92" t="str">
        <f>IF(ISBLANK('EMS Valuation Questionnaire'!H185),"N/A",'EMS Valuation Questionnaire'!H185)</f>
        <v>N/A</v>
      </c>
    </row>
    <row r="93" spans="4:8">
      <c r="D93" t="s">
        <v>587</v>
      </c>
      <c r="E93" t="s">
        <v>212</v>
      </c>
      <c r="F93" t="str">
        <f>IF(ISBLANK('EMS Valuation Questionnaire'!H186),"N/A",'EMS Valuation Questionnaire'!H186)</f>
        <v>N/A</v>
      </c>
    </row>
    <row r="94" spans="4:8">
      <c r="D94" t="s">
        <v>588</v>
      </c>
      <c r="E94" t="s">
        <v>213</v>
      </c>
      <c r="F94" t="str">
        <f>IF(ISBLANK('EMS Valuation Questionnaire'!H187),"N/A",'EMS Valuation Questionnaire'!H187)</f>
        <v>N/A</v>
      </c>
    </row>
    <row r="95" spans="4:8">
      <c r="D95" t="s">
        <v>589</v>
      </c>
      <c r="E95" s="67" t="s">
        <v>70</v>
      </c>
      <c r="F95" s="67" t="s">
        <v>314</v>
      </c>
      <c r="G95" s="67" t="s">
        <v>315</v>
      </c>
    </row>
    <row r="96" spans="4:8">
      <c r="D96" t="s">
        <v>590</v>
      </c>
      <c r="E96" t="s">
        <v>187</v>
      </c>
      <c r="F96" t="str">
        <f>IF(ISBLANK('EMS Valuation Questionnaire'!B191),"N/A",'EMS Valuation Questionnaire'!B191)</f>
        <v>N/A</v>
      </c>
      <c r="G96" t="str">
        <f>IF(ISBLANK('EMS Valuation Questionnaire'!E191),"N/A",'EMS Valuation Questionnaire'!E191)</f>
        <v>N/A</v>
      </c>
    </row>
    <row r="97" spans="4:7">
      <c r="D97" t="s">
        <v>591</v>
      </c>
      <c r="E97" s="68">
        <f ca="1">YEAR(NOW())-1</f>
        <v>2018</v>
      </c>
      <c r="F97" t="str">
        <f>IF(ISBLANK('EMS Valuation Questionnaire'!B192),"N/A",'EMS Valuation Questionnaire'!B192)</f>
        <v>N/A</v>
      </c>
      <c r="G97" t="str">
        <f>IF(ISBLANK('EMS Valuation Questionnaire'!E192),"N/A",'EMS Valuation Questionnaire'!E192)</f>
        <v>N/A</v>
      </c>
    </row>
    <row r="98" spans="4:7">
      <c r="D98" t="s">
        <v>592</v>
      </c>
      <c r="E98" s="68">
        <f ca="1">YEAR(NOW())-2</f>
        <v>2017</v>
      </c>
      <c r="F98" t="str">
        <f>IF(ISBLANK('EMS Valuation Questionnaire'!B193),"N/A",'EMS Valuation Questionnaire'!B193)</f>
        <v>N/A</v>
      </c>
      <c r="G98" t="str">
        <f>IF(ISBLANK('EMS Valuation Questionnaire'!E193),"N/A",'EMS Valuation Questionnaire'!E193)</f>
        <v>N/A</v>
      </c>
    </row>
    <row r="99" spans="4:7">
      <c r="D99" t="s">
        <v>593</v>
      </c>
      <c r="E99" s="68">
        <f ca="1">YEAR(NOW())-3</f>
        <v>2016</v>
      </c>
      <c r="F99" t="str">
        <f>IF(ISBLANK('EMS Valuation Questionnaire'!B194),"N/A",'EMS Valuation Questionnaire'!B194)</f>
        <v>N/A</v>
      </c>
      <c r="G99" t="str">
        <f>IF(ISBLANK('EMS Valuation Questionnaire'!E194),"N/A",'EMS Valuation Questionnaire'!E194)</f>
        <v>N/A</v>
      </c>
    </row>
    <row r="100" spans="4:7">
      <c r="D100" t="s">
        <v>594</v>
      </c>
      <c r="E100" s="67" t="s">
        <v>214</v>
      </c>
      <c r="F100" s="67" t="s">
        <v>316</v>
      </c>
      <c r="G100" s="67" t="s">
        <v>317</v>
      </c>
    </row>
    <row r="101" spans="4:7">
      <c r="D101" t="s">
        <v>595</v>
      </c>
      <c r="E101" t="s">
        <v>215</v>
      </c>
      <c r="F101" t="str">
        <f>IF(ISBLANK('EMS Valuation Questionnaire'!E198),"N/A",'EMS Valuation Questionnaire'!E198)</f>
        <v>N/A</v>
      </c>
      <c r="G101" t="str">
        <f>IF(ISBLANK('EMS Valuation Questionnaire'!G198),"N/A",'EMS Valuation Questionnaire'!G198)</f>
        <v>N/A</v>
      </c>
    </row>
    <row r="102" spans="4:7">
      <c r="D102" t="s">
        <v>596</v>
      </c>
      <c r="E102" t="s">
        <v>216</v>
      </c>
      <c r="F102" t="str">
        <f>IF(ISBLANK('EMS Valuation Questionnaire'!E199),"N/A",'EMS Valuation Questionnaire'!E199)</f>
        <v>N/A</v>
      </c>
      <c r="G102" t="str">
        <f>IF(ISBLANK('EMS Valuation Questionnaire'!G199),"N/A",'EMS Valuation Questionnaire'!G199)</f>
        <v>N/A</v>
      </c>
    </row>
    <row r="103" spans="4:7">
      <c r="D103" t="s">
        <v>597</v>
      </c>
      <c r="E103" t="s">
        <v>217</v>
      </c>
      <c r="F103" t="str">
        <f>IF(ISBLANK('EMS Valuation Questionnaire'!E200),"N/A",'EMS Valuation Questionnaire'!E200)</f>
        <v>N/A</v>
      </c>
      <c r="G103" t="str">
        <f>IF(ISBLANK('EMS Valuation Questionnaire'!G200),"N/A",'EMS Valuation Questionnaire'!G200)</f>
        <v>N/A</v>
      </c>
    </row>
    <row r="104" spans="4:7">
      <c r="D104" t="s">
        <v>598</v>
      </c>
      <c r="E104" t="s">
        <v>218</v>
      </c>
      <c r="F104" t="str">
        <f>IF(ISBLANK('EMS Valuation Questionnaire'!E201),"N/A",'EMS Valuation Questionnaire'!E201)</f>
        <v>N/A</v>
      </c>
      <c r="G104" t="str">
        <f>IF(ISBLANK('EMS Valuation Questionnaire'!G201),"N/A",'EMS Valuation Questionnaire'!G201)</f>
        <v>N/A</v>
      </c>
    </row>
    <row r="105" spans="4:7">
      <c r="D105" t="s">
        <v>599</v>
      </c>
      <c r="E105" t="s">
        <v>219</v>
      </c>
      <c r="F105" t="str">
        <f>IF(ISBLANK('EMS Valuation Questionnaire'!E202),"N/A",'EMS Valuation Questionnaire'!E202)</f>
        <v>N/A</v>
      </c>
      <c r="G105" t="str">
        <f>IF(ISBLANK('EMS Valuation Questionnaire'!G202),"N/A",'EMS Valuation Questionnaire'!G202)</f>
        <v>N/A</v>
      </c>
    </row>
    <row r="106" spans="4:7">
      <c r="D106" t="s">
        <v>600</v>
      </c>
      <c r="E106" s="67" t="s">
        <v>220</v>
      </c>
    </row>
    <row r="107" spans="4:7">
      <c r="D107" t="s">
        <v>601</v>
      </c>
      <c r="E107" t="s">
        <v>221</v>
      </c>
      <c r="F107" t="str">
        <f>IF(ISBLANK('EMS Valuation Questionnaire'!H207),"N/A",'EMS Valuation Questionnaire'!H207)</f>
        <v>N/A</v>
      </c>
    </row>
    <row r="108" spans="4:7">
      <c r="D108" t="s">
        <v>602</v>
      </c>
      <c r="E108" t="s">
        <v>222</v>
      </c>
      <c r="F108" t="str">
        <f>IF(ISBLANK('EMS Valuation Questionnaire'!H208),"N/A",'EMS Valuation Questionnaire'!H208)</f>
        <v>N/A</v>
      </c>
    </row>
    <row r="109" spans="4:7">
      <c r="D109" t="s">
        <v>603</v>
      </c>
      <c r="E109" t="s">
        <v>213</v>
      </c>
      <c r="F109" t="str">
        <f>IF(ISBLANK('EMS Valuation Questionnaire'!H209),"N/A",'EMS Valuation Questionnaire'!H209)</f>
        <v>N/A</v>
      </c>
    </row>
    <row r="110" spans="4:7">
      <c r="D110" t="s">
        <v>604</v>
      </c>
      <c r="E110" t="s">
        <v>223</v>
      </c>
      <c r="F110" t="str">
        <f>IF(ISBLANK('EMS Valuation Questionnaire'!H213),"N/A",'EMS Valuation Questionnaire'!H213)</f>
        <v>N/A</v>
      </c>
    </row>
    <row r="111" spans="4:7">
      <c r="D111" t="s">
        <v>605</v>
      </c>
      <c r="E111" t="s">
        <v>224</v>
      </c>
      <c r="F111" t="str">
        <f>IF(ISBLANK('EMS Valuation Questionnaire'!H214),"N/A",'EMS Valuation Questionnaire'!H214)</f>
        <v>N/A</v>
      </c>
    </row>
    <row r="112" spans="4:7">
      <c r="D112" t="s">
        <v>606</v>
      </c>
      <c r="E112" t="s">
        <v>225</v>
      </c>
      <c r="F112" t="str">
        <f>IF(ISBLANK('EMS Valuation Questionnaire'!H215),"N/A",'EMS Valuation Questionnaire'!H215)</f>
        <v>N/A</v>
      </c>
    </row>
    <row r="113" spans="4:6">
      <c r="D113" t="s">
        <v>607</v>
      </c>
      <c r="E113" t="s">
        <v>226</v>
      </c>
      <c r="F113" t="str">
        <f>IF(ISBLANK('EMS Valuation Questionnaire'!H216),"N/A",'EMS Valuation Questionnaire'!H216)</f>
        <v>N/A</v>
      </c>
    </row>
    <row r="114" spans="4:6">
      <c r="D114" t="s">
        <v>608</v>
      </c>
      <c r="E114" s="67"/>
    </row>
    <row r="115" spans="4:6">
      <c r="D115" t="s">
        <v>609</v>
      </c>
      <c r="E115" t="s">
        <v>227</v>
      </c>
      <c r="F115">
        <f>Instructions!H8</f>
        <v>0</v>
      </c>
    </row>
    <row r="116" spans="4:6">
      <c r="D116" t="s">
        <v>610</v>
      </c>
      <c r="E116" t="s">
        <v>228</v>
      </c>
      <c r="F116" s="75" t="str">
        <f>B11</f>
        <v/>
      </c>
    </row>
    <row r="117" spans="4:6">
      <c r="D117" t="s">
        <v>611</v>
      </c>
      <c r="E117" t="s">
        <v>229</v>
      </c>
      <c r="F117" t="str">
        <f>IF(ISBLANK('EMS Valuation Questionnaire'!H221),"N/A",'EMS Valuation Questionnaire'!H221)</f>
        <v>N/A</v>
      </c>
    </row>
    <row r="118" spans="4:6">
      <c r="D118" t="s">
        <v>612</v>
      </c>
      <c r="E118" t="s">
        <v>230</v>
      </c>
      <c r="F118" t="str">
        <f>IF(ISNUMBER(F117-F119),F117-F119,"N/A")</f>
        <v>N/A</v>
      </c>
    </row>
    <row r="119" spans="4:6">
      <c r="D119" t="s">
        <v>613</v>
      </c>
      <c r="E119" t="s">
        <v>231</v>
      </c>
      <c r="F119" t="str">
        <f>IF(ISBLANK('EMS Valuation Questionnaire'!H222),"N/A",'EMS Valuation Questionnaire'!H222)</f>
        <v>N/A</v>
      </c>
    </row>
    <row r="120" spans="4:6">
      <c r="D120" t="s">
        <v>614</v>
      </c>
      <c r="E120" t="s">
        <v>213</v>
      </c>
      <c r="F120" t="str">
        <f>IF(ISBLANK('EMS Valuation Questionnaire'!H223),"N/A",'EMS Valuation Questionnaire'!H223)</f>
        <v>N/A</v>
      </c>
    </row>
    <row r="121" spans="4:6">
      <c r="D121" t="s">
        <v>615</v>
      </c>
      <c r="E121" t="s">
        <v>232</v>
      </c>
      <c r="F121" t="str">
        <f>IF(ISBLANK('EMS Valuation Questionnaire'!H224),"N/A",'EMS Valuation Questionnaire'!H224)</f>
        <v>N/A</v>
      </c>
    </row>
    <row r="122" spans="4:6">
      <c r="D122" t="s">
        <v>616</v>
      </c>
      <c r="E122" t="s">
        <v>340</v>
      </c>
      <c r="F122" t="str">
        <f>IF(ISBLANK('EMS Valuation Questionnaire'!H225),"N/A",'EMS Valuation Questionnaire'!H225)</f>
        <v>N/A</v>
      </c>
    </row>
    <row r="123" spans="4:6">
      <c r="D123" t="s">
        <v>617</v>
      </c>
      <c r="E123" t="s">
        <v>233</v>
      </c>
      <c r="F123" t="str">
        <f>IF(ISBLANK('EMS Valuation Questionnaire'!H226),"N/A",'EMS Valuation Questionnaire'!H226)</f>
        <v>N/A</v>
      </c>
    </row>
    <row r="124" spans="4:6">
      <c r="D124" t="s">
        <v>618</v>
      </c>
      <c r="E124" t="s">
        <v>234</v>
      </c>
      <c r="F124" t="str">
        <f>IF(ISBLANK('EMS Valuation Questionnaire'!H227),"N/A",'EMS Valuation Questionnaire'!H227)</f>
        <v>N/A</v>
      </c>
    </row>
    <row r="125" spans="4:6">
      <c r="D125" t="s">
        <v>619</v>
      </c>
      <c r="E125" t="s">
        <v>235</v>
      </c>
      <c r="F125" t="str">
        <f>IF(ISBLANK('EMS Valuation Questionnaire'!H228),"N/A",'EMS Valuation Questionnaire'!H228)</f>
        <v>N/A</v>
      </c>
    </row>
    <row r="126" spans="4:6">
      <c r="D126" t="s">
        <v>620</v>
      </c>
      <c r="E126" t="s">
        <v>236</v>
      </c>
      <c r="F126" t="str">
        <f>IF(ISBLANK('EMS Valuation Questionnaire'!H229),"N/A",'EMS Valuation Questionnaire'!H229)</f>
        <v>N/A</v>
      </c>
    </row>
    <row r="127" spans="4:6">
      <c r="D127" t="s">
        <v>621</v>
      </c>
      <c r="E127" t="s">
        <v>237</v>
      </c>
      <c r="F127" t="str">
        <f>IF(ISBLANK('EMS Valuation Questionnaire'!B231),"N/A",'EMS Valuation Questionnaire'!B231)</f>
        <v>N/A</v>
      </c>
    </row>
    <row r="128" spans="4:6">
      <c r="D128" t="s">
        <v>622</v>
      </c>
      <c r="E128" t="s">
        <v>238</v>
      </c>
      <c r="F128" t="str">
        <f>IF(ISBLANK('EMS Valuation Questionnaire'!H234),"N/A",'EMS Valuation Questionnaire'!H234)</f>
        <v>N/A</v>
      </c>
    </row>
    <row r="129" spans="4:6">
      <c r="D129" t="s">
        <v>623</v>
      </c>
      <c r="E129" t="s">
        <v>239</v>
      </c>
      <c r="F129" t="str">
        <f>IF(ISBLANK('EMS Valuation Questionnaire'!H235),"N/A",'EMS Valuation Questionnaire'!H235)</f>
        <v>N/A</v>
      </c>
    </row>
    <row r="130" spans="4:6">
      <c r="D130" t="s">
        <v>624</v>
      </c>
      <c r="E130" t="s">
        <v>240</v>
      </c>
      <c r="F130" t="str">
        <f>IF(ISBLANK('EMS Valuation Questionnaire'!H237),"N/A",'EMS Valuation Questionnaire'!H237)</f>
        <v>N/A</v>
      </c>
    </row>
    <row r="131" spans="4:6">
      <c r="D131" t="s">
        <v>625</v>
      </c>
      <c r="E131" s="67" t="s">
        <v>118</v>
      </c>
    </row>
    <row r="132" spans="4:6">
      <c r="D132" t="s">
        <v>626</v>
      </c>
      <c r="E132" t="s">
        <v>497</v>
      </c>
      <c r="F132" t="str">
        <f>IF(ISBLANK('EMS Valuation Questionnaire'!H244),"N/A",'EMS Valuation Questionnaire'!H244)</f>
        <v>N/A</v>
      </c>
    </row>
    <row r="133" spans="4:6">
      <c r="D133" t="s">
        <v>627</v>
      </c>
      <c r="E133" s="67" t="s">
        <v>241</v>
      </c>
    </row>
    <row r="134" spans="4:6">
      <c r="D134" t="s">
        <v>628</v>
      </c>
      <c r="E134" t="s">
        <v>242</v>
      </c>
      <c r="F134" t="str">
        <f>IF(ISBLANK('EMS Valuation Questionnaire'!H247),"N/A",'EMS Valuation Questionnaire'!H247)</f>
        <v>N/A</v>
      </c>
    </row>
    <row r="135" spans="4:6">
      <c r="D135" t="s">
        <v>629</v>
      </c>
      <c r="E135" t="s">
        <v>243</v>
      </c>
      <c r="F135" t="str">
        <f>IF(ISBLANK('EMS Valuation Questionnaire'!H248),"N/A",'EMS Valuation Questionnaire'!H248)</f>
        <v>N/A</v>
      </c>
    </row>
    <row r="136" spans="4:6">
      <c r="D136" t="s">
        <v>630</v>
      </c>
      <c r="E136" t="s">
        <v>342</v>
      </c>
      <c r="F136" t="str">
        <f>IF(ISBLANK('EMS Valuation Questionnaire'!H249),"N/A",'EMS Valuation Questionnaire'!H249)</f>
        <v>N/A</v>
      </c>
    </row>
    <row r="137" spans="4:6">
      <c r="D137" t="s">
        <v>631</v>
      </c>
      <c r="E137" t="s">
        <v>244</v>
      </c>
      <c r="F137" t="str">
        <f>IF(ISBLANK('EMS Valuation Questionnaire'!H250),"N/A",'EMS Valuation Questionnaire'!H250)</f>
        <v>N/A</v>
      </c>
    </row>
    <row r="138" spans="4:6">
      <c r="D138" t="s">
        <v>632</v>
      </c>
      <c r="E138" t="s">
        <v>245</v>
      </c>
      <c r="F138" t="str">
        <f>IF(ISBLANK('EMS Valuation Questionnaire'!H251),"N/A",'EMS Valuation Questionnaire'!H251)</f>
        <v>N/A</v>
      </c>
    </row>
    <row r="139" spans="4:6">
      <c r="D139" t="s">
        <v>633</v>
      </c>
      <c r="E139" t="s">
        <v>246</v>
      </c>
      <c r="F139" t="str">
        <f>IF(ISBLANK('EMS Valuation Questionnaire'!H252),"N/A",'EMS Valuation Questionnaire'!H252)</f>
        <v>N/A</v>
      </c>
    </row>
    <row r="140" spans="4:6">
      <c r="D140" t="s">
        <v>634</v>
      </c>
      <c r="E140" t="s">
        <v>247</v>
      </c>
      <c r="F140" t="str">
        <f>IF(ISBLANK('EMS Valuation Questionnaire'!H253),"N/A",'EMS Valuation Questionnaire'!H253)</f>
        <v>N/A</v>
      </c>
    </row>
    <row r="141" spans="4:6">
      <c r="D141" t="s">
        <v>635</v>
      </c>
      <c r="E141" t="s">
        <v>248</v>
      </c>
      <c r="F141" t="str">
        <f>IF(ISBLANK('EMS Valuation Questionnaire'!H254),"N/A",'EMS Valuation Questionnaire'!H254)</f>
        <v>N/A</v>
      </c>
    </row>
    <row r="142" spans="4:6">
      <c r="D142" t="s">
        <v>636</v>
      </c>
      <c r="E142" t="s">
        <v>9</v>
      </c>
      <c r="F142" t="str">
        <f>IF(ISBLANK('EMS Valuation Questionnaire'!H255),"N/A",'EMS Valuation Questionnaire'!H255)</f>
        <v>N/A</v>
      </c>
    </row>
    <row r="143" spans="4:6">
      <c r="D143" t="s">
        <v>637</v>
      </c>
      <c r="E143" t="s">
        <v>249</v>
      </c>
      <c r="F143" t="str">
        <f>IF(ISBLANK('EMS Valuation Questionnaire'!H256),"N/A",'EMS Valuation Questionnaire'!H256)</f>
        <v>N/A</v>
      </c>
    </row>
    <row r="144" spans="4:6">
      <c r="D144" t="s">
        <v>638</v>
      </c>
      <c r="E144" t="s">
        <v>250</v>
      </c>
      <c r="F144" t="str">
        <f>IF(ISBLANK('EMS Valuation Questionnaire'!H257),"N/A",'EMS Valuation Questionnaire'!H257)</f>
        <v>N/A</v>
      </c>
    </row>
    <row r="145" spans="4:8">
      <c r="D145" t="s">
        <v>639</v>
      </c>
      <c r="E145" t="s">
        <v>251</v>
      </c>
      <c r="F145">
        <f>IF(ISNUMBER('EMS Valuation Questionnaire'!H258),'EMS Valuation Questionnaire'!H258,"N/A")</f>
        <v>0</v>
      </c>
    </row>
    <row r="146" spans="4:8">
      <c r="D146" t="s">
        <v>640</v>
      </c>
      <c r="E146" s="67" t="s">
        <v>252</v>
      </c>
    </row>
    <row r="147" spans="4:8">
      <c r="D147" t="s">
        <v>641</v>
      </c>
      <c r="E147" t="s">
        <v>81</v>
      </c>
      <c r="F147" t="str">
        <f>IF(ISBLANK('EMS Valuation Questionnaire'!E262),"N/A",'EMS Valuation Questionnaire'!E262)</f>
        <v>N/A</v>
      </c>
    </row>
    <row r="148" spans="4:8">
      <c r="D148" t="s">
        <v>642</v>
      </c>
      <c r="E148" t="s">
        <v>82</v>
      </c>
      <c r="F148" t="str">
        <f>IF(ISBLANK('EMS Valuation Questionnaire'!E263),"N/A",'EMS Valuation Questionnaire'!E263)</f>
        <v>N/A</v>
      </c>
    </row>
    <row r="149" spans="4:8">
      <c r="D149" t="s">
        <v>643</v>
      </c>
      <c r="E149" t="s">
        <v>83</v>
      </c>
      <c r="F149" t="str">
        <f>IF(ISBLANK('EMS Valuation Questionnaire'!E264),"N/A",'EMS Valuation Questionnaire'!E264)</f>
        <v>N/A</v>
      </c>
    </row>
    <row r="150" spans="4:8">
      <c r="D150" t="s">
        <v>644</v>
      </c>
      <c r="E150" t="s">
        <v>84</v>
      </c>
      <c r="F150" t="str">
        <f>IF(ISBLANK('EMS Valuation Questionnaire'!E265),"N/A",'EMS Valuation Questionnaire'!E265)</f>
        <v>N/A</v>
      </c>
    </row>
    <row r="151" spans="4:8">
      <c r="D151" t="s">
        <v>645</v>
      </c>
      <c r="E151" t="s">
        <v>85</v>
      </c>
      <c r="F151" t="str">
        <f>IF(ISBLANK('EMS Valuation Questionnaire'!I262),"N/A",'EMS Valuation Questionnaire'!I262)</f>
        <v>N/A</v>
      </c>
    </row>
    <row r="152" spans="4:8">
      <c r="D152" t="s">
        <v>646</v>
      </c>
      <c r="E152" t="s">
        <v>86</v>
      </c>
      <c r="F152" t="str">
        <f>IF(ISBLANK('EMS Valuation Questionnaire'!I263),"N/A",'EMS Valuation Questionnaire'!I263)</f>
        <v>N/A</v>
      </c>
    </row>
    <row r="153" spans="4:8">
      <c r="D153" t="s">
        <v>647</v>
      </c>
      <c r="E153" t="s">
        <v>87</v>
      </c>
      <c r="F153" t="str">
        <f>IF(ISBLANK('EMS Valuation Questionnaire'!I264),"N/A",'EMS Valuation Questionnaire'!I264)</f>
        <v>N/A</v>
      </c>
    </row>
    <row r="154" spans="4:8">
      <c r="D154" t="s">
        <v>648</v>
      </c>
      <c r="E154" t="s">
        <v>88</v>
      </c>
      <c r="F154" t="str">
        <f>IF(ISBLANK('EMS Valuation Questionnaire'!I265),"N/A",'EMS Valuation Questionnaire'!I265)</f>
        <v>N/A</v>
      </c>
    </row>
    <row r="155" spans="4:8">
      <c r="D155" t="s">
        <v>649</v>
      </c>
      <c r="E155" t="s">
        <v>167</v>
      </c>
      <c r="F155" t="str">
        <f>IF(ISBLANK('EMS Valuation Questionnaire'!E266),"N/A",'EMS Valuation Questionnaire'!E266)</f>
        <v>N/A</v>
      </c>
    </row>
    <row r="156" spans="4:8">
      <c r="D156" t="s">
        <v>650</v>
      </c>
      <c r="E156" t="s">
        <v>253</v>
      </c>
      <c r="F156" t="str">
        <f>IF(ISBLANK('EMS Valuation Questionnaire'!H268),"N/A",'EMS Valuation Questionnaire'!H268)</f>
        <v>N/A</v>
      </c>
    </row>
    <row r="157" spans="4:8">
      <c r="D157" t="s">
        <v>651</v>
      </c>
      <c r="E157" s="67" t="s">
        <v>254</v>
      </c>
      <c r="F157" s="69" t="s">
        <v>90</v>
      </c>
      <c r="G157" s="69" t="s">
        <v>91</v>
      </c>
      <c r="H157" s="69" t="s">
        <v>120</v>
      </c>
    </row>
    <row r="158" spans="4:8">
      <c r="D158" t="s">
        <v>652</v>
      </c>
      <c r="E158" t="s">
        <v>255</v>
      </c>
      <c r="F158" t="str">
        <f>IF(ISBLANK('EMS Valuation Questionnaire'!D273),"N/A",'EMS Valuation Questionnaire'!D273)</f>
        <v>N/A</v>
      </c>
      <c r="G158" t="str">
        <f>IF(ISBLANK('EMS Valuation Questionnaire'!F273),"N/A",'EMS Valuation Questionnaire'!F273)</f>
        <v>N/A</v>
      </c>
      <c r="H158" t="str">
        <f>IF(ISBLANK('EMS Valuation Questionnaire'!H273),"N/A",'EMS Valuation Questionnaire'!H273)</f>
        <v>N/A</v>
      </c>
    </row>
    <row r="159" spans="4:8">
      <c r="D159" t="s">
        <v>653</v>
      </c>
      <c r="E159" t="s">
        <v>256</v>
      </c>
      <c r="F159" t="str">
        <f>IF(ISBLANK('EMS Valuation Questionnaire'!D274),"N/A",'EMS Valuation Questionnaire'!D274)</f>
        <v>N/A</v>
      </c>
      <c r="G159" t="str">
        <f>IF(ISBLANK('EMS Valuation Questionnaire'!F274),"N/A",'EMS Valuation Questionnaire'!F274)</f>
        <v>N/A</v>
      </c>
      <c r="H159" t="str">
        <f>IF(ISBLANK('EMS Valuation Questionnaire'!H274),"N/A",'EMS Valuation Questionnaire'!H274)</f>
        <v>N/A</v>
      </c>
    </row>
    <row r="160" spans="4:8">
      <c r="D160" t="s">
        <v>654</v>
      </c>
      <c r="E160" t="s">
        <v>257</v>
      </c>
      <c r="F160" t="str">
        <f>IF(ISBLANK('EMS Valuation Questionnaire'!D275),"N/A",'EMS Valuation Questionnaire'!D275)</f>
        <v>N/A</v>
      </c>
      <c r="G160" t="str">
        <f>IF(ISBLANK('EMS Valuation Questionnaire'!F275),"N/A",'EMS Valuation Questionnaire'!F275)</f>
        <v>N/A</v>
      </c>
      <c r="H160" t="str">
        <f>IF(ISBLANK('EMS Valuation Questionnaire'!H275),"N/A",'EMS Valuation Questionnaire'!H275)</f>
        <v>N/A</v>
      </c>
    </row>
    <row r="161" spans="4:8">
      <c r="D161" t="s">
        <v>655</v>
      </c>
      <c r="E161" t="s">
        <v>258</v>
      </c>
      <c r="F161" t="str">
        <f>IF(ISBLANK('EMS Valuation Questionnaire'!D276),"N/A",'EMS Valuation Questionnaire'!D276)</f>
        <v>N/A</v>
      </c>
      <c r="G161" t="str">
        <f>IF(ISBLANK('EMS Valuation Questionnaire'!F276),"N/A",'EMS Valuation Questionnaire'!F276)</f>
        <v>N/A</v>
      </c>
      <c r="H161" t="str">
        <f>IF(ISBLANK('EMS Valuation Questionnaire'!H276),"N/A",'EMS Valuation Questionnaire'!H276)</f>
        <v>N/A</v>
      </c>
    </row>
    <row r="162" spans="4:8">
      <c r="D162" t="s">
        <v>656</v>
      </c>
      <c r="E162" t="s">
        <v>259</v>
      </c>
      <c r="F162" t="str">
        <f>IF(ISBLANK('EMS Valuation Questionnaire'!D277),"N/A",'EMS Valuation Questionnaire'!D277)</f>
        <v>N/A</v>
      </c>
      <c r="G162" t="str">
        <f>IF(ISBLANK('EMS Valuation Questionnaire'!F277),"N/A",'EMS Valuation Questionnaire'!F277)</f>
        <v>N/A</v>
      </c>
      <c r="H162" t="str">
        <f>IF(ISBLANK('EMS Valuation Questionnaire'!H277),"N/A",'EMS Valuation Questionnaire'!H277)</f>
        <v>N/A</v>
      </c>
    </row>
    <row r="163" spans="4:8">
      <c r="D163" t="s">
        <v>657</v>
      </c>
      <c r="E163" t="s">
        <v>260</v>
      </c>
      <c r="F163" t="str">
        <f>IF(ISBLANK('EMS Valuation Questionnaire'!D278),"N/A",'EMS Valuation Questionnaire'!D278)</f>
        <v>N/A</v>
      </c>
      <c r="G163" t="str">
        <f>IF(ISBLANK('EMS Valuation Questionnaire'!F278),"N/A",'EMS Valuation Questionnaire'!F278)</f>
        <v>N/A</v>
      </c>
      <c r="H163" t="str">
        <f>IF(ISBLANK('EMS Valuation Questionnaire'!H278),"N/A",'EMS Valuation Questionnaire'!H278)</f>
        <v>N/A</v>
      </c>
    </row>
    <row r="164" spans="4:8">
      <c r="D164" t="s">
        <v>658</v>
      </c>
      <c r="E164" s="67" t="s">
        <v>319</v>
      </c>
      <c r="F164" s="69"/>
      <c r="G164" s="69" t="s">
        <v>318</v>
      </c>
    </row>
    <row r="165" spans="4:8">
      <c r="D165" t="s">
        <v>659</v>
      </c>
      <c r="E165" t="s">
        <v>320</v>
      </c>
      <c r="G165" t="str">
        <f>IF(ISBLANK('EMS Valuation Questionnaire'!H284),"N/A",'EMS Valuation Questionnaire'!H284)</f>
        <v>N/A</v>
      </c>
    </row>
    <row r="166" spans="4:8">
      <c r="D166" t="s">
        <v>660</v>
      </c>
      <c r="E166" t="s">
        <v>321</v>
      </c>
      <c r="G166" t="str">
        <f>IF(ISBLANK('EMS Valuation Questionnaire'!H285),"N/A",'EMS Valuation Questionnaire'!H285)</f>
        <v>N/A</v>
      </c>
    </row>
    <row r="167" spans="4:8">
      <c r="D167" t="s">
        <v>661</v>
      </c>
      <c r="E167" t="s">
        <v>167</v>
      </c>
      <c r="F167" s="69" t="str">
        <f>IF(ISBLANK('EMS Valuation Questionnaire'!F286),"",'EMS Valuation Questionnaire'!F286)</f>
        <v/>
      </c>
      <c r="G167" t="str">
        <f>IF(ISBLANK('EMS Valuation Questionnaire'!H286),"N/A",'EMS Valuation Questionnaire'!H286)</f>
        <v>N/A</v>
      </c>
    </row>
    <row r="168" spans="4:8">
      <c r="D168" t="s">
        <v>662</v>
      </c>
      <c r="E168" s="67" t="s">
        <v>264</v>
      </c>
    </row>
    <row r="169" spans="4:8">
      <c r="D169" t="s">
        <v>663</v>
      </c>
      <c r="E169" t="s">
        <v>265</v>
      </c>
      <c r="F169" t="str">
        <f>IF(ISBLANK('EMS Valuation Questionnaire'!G292),"N/A",'EMS Valuation Questionnaire'!G292)</f>
        <v>N/A</v>
      </c>
    </row>
    <row r="170" spans="4:8">
      <c r="D170" t="s">
        <v>664</v>
      </c>
      <c r="E170" t="s">
        <v>266</v>
      </c>
      <c r="F170" t="str">
        <f>IF(ISBLANK('EMS Valuation Questionnaire'!G293),"N/A",'EMS Valuation Questionnaire'!G293)</f>
        <v>N/A</v>
      </c>
    </row>
    <row r="171" spans="4:8">
      <c r="D171" t="s">
        <v>665</v>
      </c>
      <c r="E171" t="s">
        <v>267</v>
      </c>
      <c r="F171" t="str">
        <f>IF(ISBLANK('EMS Valuation Questionnaire'!G294),"N/A",'EMS Valuation Questionnaire'!G294)</f>
        <v>N/A</v>
      </c>
    </row>
    <row r="172" spans="4:8">
      <c r="D172" t="s">
        <v>666</v>
      </c>
      <c r="E172" s="67" t="s">
        <v>268</v>
      </c>
    </row>
    <row r="173" spans="4:8">
      <c r="D173" t="s">
        <v>667</v>
      </c>
      <c r="E173" t="s">
        <v>269</v>
      </c>
      <c r="F173" t="str">
        <f>IF(ISBLANK('EMS Valuation Questionnaire'!H297),"N/A",'EMS Valuation Questionnaire'!H297)</f>
        <v>N/A</v>
      </c>
    </row>
    <row r="174" spans="4:8">
      <c r="D174" t="s">
        <v>668</v>
      </c>
      <c r="E174" t="s">
        <v>270</v>
      </c>
      <c r="F174" t="str">
        <f>IF(ISBLANK('EMS Valuation Questionnaire'!H298),"N/A",'EMS Valuation Questionnaire'!H298)</f>
        <v>N/A</v>
      </c>
    </row>
    <row r="175" spans="4:8">
      <c r="D175" t="s">
        <v>669</v>
      </c>
      <c r="E175" s="67" t="s">
        <v>271</v>
      </c>
    </row>
    <row r="176" spans="4:8">
      <c r="D176" t="s">
        <v>670</v>
      </c>
      <c r="E176" t="s">
        <v>272</v>
      </c>
      <c r="F176" t="str">
        <f>IF(ISBLANK('EMS Valuation Questionnaire'!B304),"N/A",'EMS Valuation Questionnaire'!B304)</f>
        <v>N/A</v>
      </c>
    </row>
    <row r="177" spans="4:11">
      <c r="D177" t="s">
        <v>671</v>
      </c>
      <c r="E177" t="s">
        <v>273</v>
      </c>
      <c r="F177" t="str">
        <f>IF(ISBLANK('EMS Valuation Questionnaire'!B307),"N/A",'EMS Valuation Questionnaire'!B307)</f>
        <v>N/A</v>
      </c>
    </row>
    <row r="178" spans="4:11">
      <c r="D178" t="s">
        <v>672</v>
      </c>
      <c r="E178" t="s">
        <v>99</v>
      </c>
      <c r="F178" t="str">
        <f>IF(ISBLANK('EMS Valuation Questionnaire'!B310),"N/A",'EMS Valuation Questionnaire'!B310)</f>
        <v>N/A</v>
      </c>
    </row>
    <row r="179" spans="4:11">
      <c r="D179" t="s">
        <v>673</v>
      </c>
      <c r="E179" t="s">
        <v>274</v>
      </c>
      <c r="F179" s="73" t="str">
        <f>IF(ISBLANK('EMS Valuation Questionnaire'!G313),"N/A",'EMS Valuation Questionnaire'!G313)</f>
        <v>N/A</v>
      </c>
    </row>
    <row r="180" spans="4:11">
      <c r="D180" t="s">
        <v>674</v>
      </c>
      <c r="E180" t="s">
        <v>275</v>
      </c>
      <c r="F180" s="74" t="str">
        <f>IF(ISBLANK('EMS Valuation Questionnaire'!G314),"N/A",'EMS Valuation Questionnaire'!G314)</f>
        <v>N/A</v>
      </c>
    </row>
    <row r="181" spans="4:11">
      <c r="D181" t="s">
        <v>675</v>
      </c>
      <c r="E181" t="s">
        <v>276</v>
      </c>
      <c r="F181" s="74" t="str">
        <f>IF(ISBLANK('EMS Valuation Questionnaire'!G315),"N/A",'EMS Valuation Questionnaire'!G315)</f>
        <v>N/A</v>
      </c>
    </row>
    <row r="182" spans="4:11">
      <c r="D182" t="s">
        <v>676</v>
      </c>
      <c r="E182" t="s">
        <v>91</v>
      </c>
      <c r="F182" s="74" t="str">
        <f>IF(ISBLANK('EMS Valuation Questionnaire'!G316),"N/A",'EMS Valuation Questionnaire'!G316)</f>
        <v>N/A</v>
      </c>
    </row>
    <row r="183" spans="4:11">
      <c r="D183" t="s">
        <v>677</v>
      </c>
      <c r="E183" t="s">
        <v>277</v>
      </c>
      <c r="F183" s="74" t="str">
        <f>IF(ISBLANK('EMS Valuation Questionnaire'!G317),"N/A",'EMS Valuation Questionnaire'!G317)</f>
        <v>N/A</v>
      </c>
    </row>
    <row r="184" spans="4:11">
      <c r="D184" t="s">
        <v>678</v>
      </c>
    </row>
    <row r="185" spans="4:11">
      <c r="D185" t="s">
        <v>679</v>
      </c>
      <c r="E185" t="s">
        <v>348</v>
      </c>
      <c r="F185">
        <v>1</v>
      </c>
      <c r="G185">
        <v>2</v>
      </c>
      <c r="H185">
        <v>3</v>
      </c>
      <c r="I185">
        <v>4</v>
      </c>
      <c r="J185">
        <v>5</v>
      </c>
      <c r="K185">
        <v>6</v>
      </c>
    </row>
    <row r="186" spans="4:11">
      <c r="D186" t="s">
        <v>680</v>
      </c>
      <c r="E186" s="82" t="s">
        <v>17</v>
      </c>
      <c r="F186" t="str">
        <f>IF(ISBLANK(Instructions!B12),"",Instructions!B12)</f>
        <v/>
      </c>
      <c r="G186" t="str">
        <f>IF(ISBLANK(Instructions!B15),"",Instructions!B15)</f>
        <v/>
      </c>
      <c r="H186" t="str">
        <f>IF(ISBLANK(Instructions!B18),"",Instructions!B18)</f>
        <v/>
      </c>
      <c r="I186" t="str">
        <f>IF(ISBLANK(Instructions!B21),"",Instructions!B21)</f>
        <v/>
      </c>
      <c r="J186" t="str">
        <f>IF(ISBLANK(Instructions!B24),"",Instructions!B24)</f>
        <v/>
      </c>
      <c r="K186" t="str">
        <f>IF(ISBLANK(Instructions!B27),"",Instructions!B27)</f>
        <v/>
      </c>
    </row>
    <row r="187" spans="4:11">
      <c r="D187" t="s">
        <v>689</v>
      </c>
      <c r="E187" s="82" t="s">
        <v>114</v>
      </c>
      <c r="F187" t="str">
        <f>IF(ISBLANK(Instructions!B13),"",Instructions!B13)</f>
        <v/>
      </c>
      <c r="G187" t="str">
        <f>IF(ISBLANK(Instructions!B16),"",Instructions!B16)</f>
        <v/>
      </c>
      <c r="H187" t="str">
        <f>IF(ISBLANK(Instructions!B19),"",Instructions!B19)</f>
        <v/>
      </c>
      <c r="I187" t="str">
        <f>IF(ISBLANK(Instructions!B22),"",Instructions!B22)</f>
        <v/>
      </c>
      <c r="J187" t="str">
        <f>IF(ISBLANK(Instructions!B25),"",Instructions!B25)</f>
        <v/>
      </c>
      <c r="K187" t="str">
        <f>IF(ISBLANK(Instructions!B28),"",Instructions!B28)</f>
        <v/>
      </c>
    </row>
    <row r="188" spans="4:11">
      <c r="D188" t="s">
        <v>681</v>
      </c>
      <c r="E188" s="82" t="s">
        <v>279</v>
      </c>
      <c r="F188" t="str">
        <f>IF(ISBLANK(Instructions!G12),"",Instructions!G12)</f>
        <v/>
      </c>
      <c r="G188" t="str">
        <f>IF(ISBLANK(Instructions!G15),"",Instructions!G15)</f>
        <v/>
      </c>
      <c r="H188" t="str">
        <f>IF(ISBLANK(Instructions!G18),"",Instructions!G18)</f>
        <v/>
      </c>
      <c r="I188" t="str">
        <f>IF(ISBLANK(Instructions!G21),"",Instructions!G21)</f>
        <v/>
      </c>
      <c r="J188" t="str">
        <f>IF(ISBLANK(Instructions!G24),"",Instructions!G24)</f>
        <v/>
      </c>
      <c r="K188" t="str">
        <f>IF(ISBLANK(Instructions!G27),"",Instructions!G27)</f>
        <v/>
      </c>
    </row>
    <row r="189" spans="4:11">
      <c r="D189" t="s">
        <v>682</v>
      </c>
      <c r="E189" s="82" t="s">
        <v>347</v>
      </c>
      <c r="F189" t="str">
        <f>IF(ISBLANK(Instructions!G13),"",Instructions!G13)</f>
        <v/>
      </c>
      <c r="G189" t="str">
        <f>IF(ISBLANK(Instructions!G16),"",Instructions!G16)</f>
        <v/>
      </c>
      <c r="H189" t="str">
        <f>IF(ISBLANK(Instructions!G19),"",Instructions!G19)</f>
        <v/>
      </c>
      <c r="I189" t="str">
        <f>IF(ISBLANK(Instructions!G22),"",Instructions!G22)</f>
        <v/>
      </c>
      <c r="J189" t="str">
        <f>IF(ISBLANK(Instructions!G25),"",Instructions!G25)</f>
        <v/>
      </c>
      <c r="K189" t="str">
        <f>IF(ISBLANK(Instructions!G28),"",Instructions!G28)</f>
        <v/>
      </c>
    </row>
    <row r="190" spans="4:11">
      <c r="D190" t="s">
        <v>683</v>
      </c>
    </row>
    <row r="191" spans="4:11">
      <c r="D191" t="s">
        <v>684</v>
      </c>
    </row>
    <row r="192" spans="4:11">
      <c r="D192" t="s">
        <v>685</v>
      </c>
    </row>
    <row r="193" spans="4:4">
      <c r="D193" t="s">
        <v>686</v>
      </c>
    </row>
    <row r="194" spans="4:4">
      <c r="D194" t="s">
        <v>687</v>
      </c>
    </row>
    <row r="764" spans="1:2">
      <c r="A764" s="78" t="s">
        <v>323</v>
      </c>
      <c r="B764" s="79" t="s">
        <v>324</v>
      </c>
    </row>
    <row r="765" spans="1:2">
      <c r="A765">
        <f>'EMS Valuation Questionnaire'!E177-'EMS Valuation Questionnaire'!G108</f>
        <v>0</v>
      </c>
      <c r="B765" t="e">
        <f>#REF!-#REF!</f>
        <v>#REF!</v>
      </c>
    </row>
    <row r="766" spans="1:2">
      <c r="A766">
        <f>'EMS Valuation Questionnaire'!G108-'EMS Valuation Questionnaire'!E177</f>
        <v>0</v>
      </c>
      <c r="B766" t="e">
        <f>B765*-1</f>
        <v>#REF!</v>
      </c>
    </row>
    <row r="767" spans="1:2">
      <c r="A767" t="s">
        <v>326</v>
      </c>
    </row>
    <row r="768" spans="1:2">
      <c r="A768" t="s">
        <v>329</v>
      </c>
    </row>
    <row r="769" spans="1:12">
      <c r="A769" t="s">
        <v>331</v>
      </c>
    </row>
    <row r="770" spans="1:12">
      <c r="A770" t="s">
        <v>334</v>
      </c>
    </row>
    <row r="772" spans="1:12">
      <c r="A772" t="s">
        <v>330</v>
      </c>
    </row>
    <row r="773" spans="1:12">
      <c r="A773" t="s">
        <v>333</v>
      </c>
    </row>
    <row r="774" spans="1:12">
      <c r="A774" t="s">
        <v>332</v>
      </c>
    </row>
    <row r="779" spans="1:12">
      <c r="G779">
        <f>LEN(A765)</f>
        <v>1</v>
      </c>
      <c r="H779" t="e">
        <f>LEN(B765)</f>
        <v>#REF!</v>
      </c>
      <c r="I779" t="e">
        <f t="shared" ref="I779:I780" si="0">LEN(C785)</f>
        <v>#REF!</v>
      </c>
    </row>
    <row r="780" spans="1:12">
      <c r="G780">
        <f>LEN(A766)</f>
        <v>1</v>
      </c>
      <c r="H780" t="e">
        <f>LEN(B766)</f>
        <v>#REF!</v>
      </c>
      <c r="I780" t="e">
        <f t="shared" si="0"/>
        <v>#REF!</v>
      </c>
    </row>
    <row r="781" spans="1:12">
      <c r="F781" t="s">
        <v>327</v>
      </c>
      <c r="G781" t="str">
        <f>MID($A$765, ROWS($A$765:$A765), 1)</f>
        <v>0</v>
      </c>
      <c r="H781" t="e">
        <f>MID($B$765, ROWS($B$765:$B765), 1)</f>
        <v>#REF!</v>
      </c>
      <c r="I781" t="e">
        <f>MID($C$785, ROWS($C$785:$C785), 1)</f>
        <v>#REF!</v>
      </c>
      <c r="J781" t="str">
        <f>IF(G779=7,J782,IF(G779=6,J783,IF(G779=5,J784,IF(G779=4,J785,IF(G779=3,J786,IF(G779=2,J787,J788))))))</f>
        <v>$0</v>
      </c>
      <c r="K781" t="e">
        <f>IF(H779=7,K782,IF(H779=6,K783,IF(H779=5,K784,IF(H779=4,K785,IF(H779=3,K786,IF(H779=2,K787,K788))))))</f>
        <v>#REF!</v>
      </c>
      <c r="L781" t="e">
        <f>IF(I779=7,L782,IF(I779=6,L783,IF(I779=5,L784,IF(I779=4,L785,IF(I779=3,L786,IF(I779=2,L787,L788))))))</f>
        <v>#REF!</v>
      </c>
    </row>
    <row r="782" spans="1:12">
      <c r="A782" s="78" t="s">
        <v>323</v>
      </c>
      <c r="B782" s="79" t="s">
        <v>324</v>
      </c>
      <c r="F782" t="s">
        <v>328</v>
      </c>
      <c r="G782" t="str">
        <f>MID($A$765, ROWS($A$765:$A766), 1)</f>
        <v/>
      </c>
      <c r="H782" t="e">
        <f>MID($B$765, ROWS($B$765:$B766), 1)</f>
        <v>#REF!</v>
      </c>
      <c r="I782" t="e">
        <f>MID($C$785, ROWS($C$785:$C786), 1)</f>
        <v>#REF!</v>
      </c>
      <c r="J782" t="str">
        <f>F781&amp;G781&amp;F782&amp;G782&amp;G783&amp;G784&amp;F782&amp;G785&amp;G786&amp;G789</f>
        <v>$0,,</v>
      </c>
      <c r="K782" t="e">
        <f>F781&amp;H781&amp;F782&amp;H782&amp;H783&amp;H784&amp;F782&amp;H785&amp;H786&amp;H789</f>
        <v>#REF!</v>
      </c>
      <c r="L782" t="e">
        <f>F781&amp;I781&amp;F782&amp;I782&amp;I783&amp;I784&amp;F782&amp;I785&amp;I786&amp;I789</f>
        <v>#REF!</v>
      </c>
    </row>
    <row r="783" spans="1:12">
      <c r="A783">
        <f>'EMS Valuation Questionnaire'!G117-'EMS Valuation Questionnaire'!G118</f>
        <v>0</v>
      </c>
      <c r="B783" t="e">
        <f>#REF!-#REF!</f>
        <v>#REF!</v>
      </c>
      <c r="G783" t="str">
        <f>MID($A$765, ROWS($A$765:$A767), 1)</f>
        <v/>
      </c>
      <c r="H783" t="e">
        <f>MID($B$765, ROWS($B$765:$B767), 1)</f>
        <v>#REF!</v>
      </c>
      <c r="I783" t="e">
        <f>MID($C$785, ROWS($C$785:$C787), 1)</f>
        <v>#REF!</v>
      </c>
      <c r="J783" t="str">
        <f>F781&amp;G781&amp;G782&amp;G783&amp;F782&amp;G784&amp;G785&amp;G786</f>
        <v>$0,</v>
      </c>
      <c r="K783" t="e">
        <f>F781&amp;H781&amp;H782&amp;H783&amp;F782&amp;H784&amp;H785&amp;H786</f>
        <v>#REF!</v>
      </c>
      <c r="L783" t="e">
        <f>F781&amp;I781&amp;I782&amp;I783&amp;F782&amp;I784&amp;I785&amp;I786</f>
        <v>#REF!</v>
      </c>
    </row>
    <row r="784" spans="1:12">
      <c r="A784">
        <f>'EMS Valuation Questionnaire'!G118-'EMS Valuation Questionnaire'!G117</f>
        <v>0</v>
      </c>
      <c r="B784" t="e">
        <f>B783*-1</f>
        <v>#REF!</v>
      </c>
      <c r="C784" t="s">
        <v>325</v>
      </c>
      <c r="G784" t="str">
        <f>MID($A$765, ROWS($A$765:$A768), 1)</f>
        <v/>
      </c>
      <c r="H784" t="e">
        <f>MID($B$765, ROWS($B$765:$B768), 1)</f>
        <v>#REF!</v>
      </c>
      <c r="I784" t="e">
        <f>MID($C$785, ROWS($C$785:$C788), 1)</f>
        <v>#REF!</v>
      </c>
      <c r="J784" t="str">
        <f>F781&amp;G781&amp;G782&amp;F782&amp;G783&amp;G784&amp;G785</f>
        <v>$0,</v>
      </c>
      <c r="K784" t="e">
        <f>F781&amp;H781&amp;H782&amp;F782&amp;H783&amp;H784&amp;H785</f>
        <v>#REF!</v>
      </c>
      <c r="L784" t="e">
        <f>F781&amp;I781&amp;I782&amp;F782&amp;I783&amp;I784&amp;I785</f>
        <v>#REF!</v>
      </c>
    </row>
    <row r="785" spans="1:12">
      <c r="A785" t="s">
        <v>712</v>
      </c>
      <c r="C785" t="e">
        <f>#REF!-#REF!</f>
        <v>#REF!</v>
      </c>
      <c r="G785" t="str">
        <f>MID($A$765, ROWS($A$765:$A769), 1)</f>
        <v/>
      </c>
      <c r="H785" t="e">
        <f>MID($B$765, ROWS($B$765:$B769), 1)</f>
        <v>#REF!</v>
      </c>
      <c r="I785" t="e">
        <f>MID($C$785, ROWS($C$785:$C789), 1)</f>
        <v>#REF!</v>
      </c>
      <c r="J785" t="str">
        <f>F781&amp;G781&amp;F782&amp;G782&amp;G783&amp;G784</f>
        <v>$0,</v>
      </c>
      <c r="K785" t="e">
        <f>F781&amp;H781&amp;F782&amp;H782&amp;H783&amp;H784</f>
        <v>#REF!</v>
      </c>
      <c r="L785" t="e">
        <f>F781&amp;I781&amp;F782&amp;I782&amp;I783&amp;I784</f>
        <v>#REF!</v>
      </c>
    </row>
    <row r="786" spans="1:12">
      <c r="A786" t="s">
        <v>329</v>
      </c>
      <c r="C786" t="e">
        <f>C785*-1</f>
        <v>#REF!</v>
      </c>
      <c r="G786" t="str">
        <f>MID($A$765, ROWS($A$765:$A770), 1)</f>
        <v/>
      </c>
      <c r="H786" t="e">
        <f>MID($B$765, ROWS($B$765:$B770), 1)</f>
        <v>#REF!</v>
      </c>
      <c r="I786" t="e">
        <f>MID($C$785, ROWS($C$785:$C790), 1)</f>
        <v>#REF!</v>
      </c>
      <c r="J786" t="str">
        <f>F781&amp;G781&amp;G782&amp;G783</f>
        <v>$0</v>
      </c>
      <c r="K786" t="e">
        <f>F781&amp;H781&amp;H782&amp;H783</f>
        <v>#REF!</v>
      </c>
      <c r="L786" t="e">
        <f>F781&amp;I781&amp;I782&amp;I783</f>
        <v>#REF!</v>
      </c>
    </row>
    <row r="787" spans="1:12">
      <c r="A787" t="s">
        <v>495</v>
      </c>
      <c r="D787" t="str">
        <f>A767&amp;A768&amp;J781&amp;A769&amp;J781&amp;A770</f>
        <v>The Trailing 12 Months Gross Revenue and Sources of Revenue do not match. Please add $0 to the Sources of Revenue or subtract $0 from the Trailing 12 Months Gross Revenue at the top of the previous page.</v>
      </c>
      <c r="J787" t="str">
        <f>F781&amp;G781&amp;G782</f>
        <v>$0</v>
      </c>
      <c r="K787" t="e">
        <f>F781&amp;H781&amp;H782</f>
        <v>#REF!</v>
      </c>
      <c r="L787" t="e">
        <f>F781&amp;I781&amp;I782</f>
        <v>#REF!</v>
      </c>
    </row>
    <row r="788" spans="1:12">
      <c r="A788" t="s">
        <v>494</v>
      </c>
      <c r="D788" t="str">
        <f>A767&amp;A772&amp;J781&amp;A773&amp;J781&amp;A774</f>
        <v>The Trailing 12 Months Gross Revenue and Sources of Revenue do not match. Please subtract $0 from the Sources of Revenue or add $0 to the Trailing 12 Months Gross Revenue at the top of the previous page</v>
      </c>
      <c r="J788" t="str">
        <f>F781&amp;G781</f>
        <v>$0</v>
      </c>
      <c r="K788" t="e">
        <f>F781&amp;H781</f>
        <v>#REF!</v>
      </c>
      <c r="L788" t="e">
        <f>F781&amp;I781</f>
        <v>#REF!</v>
      </c>
    </row>
    <row r="789" spans="1:12">
      <c r="D789" t="str">
        <f>A767&amp;A768&amp;J790&amp;A769&amp;J790&amp;A770</f>
        <v>The Trailing 12 Months Gross Revenue and Sources of Revenue do not match. Please add $0 to the Sources of Revenue or subtract $0 from the Trailing 12 Months Gross Revenue at the top of the previous page.</v>
      </c>
      <c r="G789" t="str">
        <f>MID($A$765, ROWS($A$765:$A771), 1)</f>
        <v/>
      </c>
      <c r="H789" t="e">
        <f>MID($B$765, ROWS($B$765:$B771), 1)</f>
        <v>#REF!</v>
      </c>
      <c r="I789" t="e">
        <f>MID($C$785, ROWS($C$785:$C791), 1)</f>
        <v>#REF!</v>
      </c>
    </row>
    <row r="790" spans="1:12">
      <c r="D790" t="str">
        <f>A767&amp;A772&amp;J790&amp;A773&amp;J790&amp;A774</f>
        <v>The Trailing 12 Months Gross Revenue and Sources of Revenue do not match. Please subtract $0 from the Sources of Revenue or add $0 to the Trailing 12 Months Gross Revenue at the top of the previous page</v>
      </c>
      <c r="G790" t="str">
        <f>MID($A$766, ROWS($A$766:$A766), 1)</f>
        <v>0</v>
      </c>
      <c r="H790" t="e">
        <f>MID($B$766, ROWS($B$766:$B766), 1)</f>
        <v>#REF!</v>
      </c>
      <c r="I790" t="e">
        <f>MID($C$786, ROWS($C$786:$C786), 1)</f>
        <v>#REF!</v>
      </c>
      <c r="J790" t="str">
        <f>IF(G780=7,J791,IF(G780=6,J792,IF(G780=5,J793,IF(G780=4,J794,IF(G780=3,J795,IF(G780=2,J796,J797))))))</f>
        <v>$0</v>
      </c>
      <c r="K790" t="e">
        <f>IF(H780=7,K791,IF(H780=6,K792,IF(H780=5,K793,IF(H780=4,K794,IF(H780=3,K795,IF(H780=2,K796,K797))))))</f>
        <v>#REF!</v>
      </c>
      <c r="L790" t="e">
        <f>IF(I780=7,L791,IF(I780=6,L792,IF(I780=5,L793,IF(I780=4,L794,IF(I780=3,L795,IF(I780=2,L796,L797))))))</f>
        <v>#REF!</v>
      </c>
    </row>
    <row r="791" spans="1:12">
      <c r="G791" t="str">
        <f>MID($A$766, ROWS($A$766:$A767), 1)</f>
        <v/>
      </c>
      <c r="H791" t="e">
        <f>MID($B$766, ROWS($B$766:$B767), 1)</f>
        <v>#REF!</v>
      </c>
      <c r="I791" t="e">
        <f>MID($C$786, ROWS($C$786:$C787), 1)</f>
        <v>#REF!</v>
      </c>
      <c r="J791" t="str">
        <f>F781&amp;G790&amp;F782&amp;G791&amp;G792&amp;G793&amp;F782&amp;G794&amp;G795&amp;G796</f>
        <v>$0,,</v>
      </c>
      <c r="K791" t="e">
        <f>F781&amp;H790&amp;F782&amp;H791&amp;H792&amp;H793&amp;F782&amp;H794&amp;H795&amp;H796</f>
        <v>#REF!</v>
      </c>
      <c r="L791" t="e">
        <f>F781&amp;I790&amp;F782&amp;I791&amp;I792&amp;I793&amp;F782&amp;I794&amp;I795&amp;I796</f>
        <v>#REF!</v>
      </c>
    </row>
    <row r="792" spans="1:12">
      <c r="D792" t="e">
        <f>A767&amp;A768&amp;K781&amp;A769&amp;K781&amp;A770</f>
        <v>#REF!</v>
      </c>
      <c r="G792" t="str">
        <f>MID($A$766, ROWS($A$766:$A768), 1)</f>
        <v/>
      </c>
      <c r="H792" t="e">
        <f>MID($B$766, ROWS($B$766:$B768), 1)</f>
        <v>#REF!</v>
      </c>
      <c r="I792" t="e">
        <f>MID($C$786, ROWS($C$786:$C788), 1)</f>
        <v>#REF!</v>
      </c>
      <c r="J792" t="str">
        <f>F781&amp;G790&amp;G791&amp;G792&amp;F782&amp;G793&amp;G794&amp;G795</f>
        <v>$0,</v>
      </c>
      <c r="K792" t="e">
        <f>F781&amp;H790&amp;H791&amp;H792&amp;F782&amp;H793&amp;H794&amp;H795</f>
        <v>#REF!</v>
      </c>
      <c r="L792" t="e">
        <f>F781&amp;I790&amp;I791&amp;I792&amp;F782&amp;I793&amp;I794&amp;I795</f>
        <v>#REF!</v>
      </c>
    </row>
    <row r="793" spans="1:12">
      <c r="D793" t="e">
        <f>A767&amp;A772&amp;K781&amp;A773&amp;K781&amp;A774</f>
        <v>#REF!</v>
      </c>
      <c r="G793" t="str">
        <f>MID($A$766, ROWS($A$766:$A769), 1)</f>
        <v/>
      </c>
      <c r="H793" t="e">
        <f>MID($B$766, ROWS($B$766:$B769), 1)</f>
        <v>#REF!</v>
      </c>
      <c r="I793" t="e">
        <f>MID($C$786, ROWS($C$786:$C789), 1)</f>
        <v>#REF!</v>
      </c>
      <c r="J793" t="str">
        <f>F781&amp;G790&amp;G791&amp;F782&amp;G792&amp;G793&amp;G794</f>
        <v>$0,</v>
      </c>
      <c r="K793" t="e">
        <f>F781&amp;H790&amp;H791&amp;F782&amp;H792&amp;H793&amp;H794</f>
        <v>#REF!</v>
      </c>
      <c r="L793" t="e">
        <f>F781&amp;I790&amp;I791&amp;F782&amp;I792&amp;I793&amp;I794</f>
        <v>#REF!</v>
      </c>
    </row>
    <row r="794" spans="1:12">
      <c r="D794" t="e">
        <f>A767&amp;A768&amp;K790&amp;A769&amp;K790&amp;A770</f>
        <v>#REF!</v>
      </c>
      <c r="G794" t="str">
        <f>MID($A$766, ROWS($A$766:$A770), 1)</f>
        <v/>
      </c>
      <c r="H794" t="e">
        <f>MID($B$766, ROWS($B$766:$B770), 1)</f>
        <v>#REF!</v>
      </c>
      <c r="I794" t="e">
        <f>MID($C$786, ROWS($C$786:$C790), 1)</f>
        <v>#REF!</v>
      </c>
      <c r="J794" t="str">
        <f>F781&amp;G790&amp;F782&amp;G791&amp;G792&amp;G793</f>
        <v>$0,</v>
      </c>
      <c r="K794" t="e">
        <f>F781&amp;H790&amp;F782&amp;H791&amp;H792&amp;H793</f>
        <v>#REF!</v>
      </c>
      <c r="L794" t="e">
        <f>F781&amp;I790&amp;F782&amp;I791&amp;I792&amp;I793</f>
        <v>#REF!</v>
      </c>
    </row>
    <row r="795" spans="1:12">
      <c r="D795" t="e">
        <f>A767&amp;A772&amp;K790&amp;A773&amp;K790&amp;A774</f>
        <v>#REF!</v>
      </c>
      <c r="G795" t="str">
        <f>MID($A$766, ROWS($A$766:$A771), 1)</f>
        <v/>
      </c>
      <c r="H795" t="e">
        <f>MID($B$766, ROWS($B$766:$B771), 1)</f>
        <v>#REF!</v>
      </c>
      <c r="I795" t="e">
        <f>MID($C$786, ROWS($C$786:$C791), 1)</f>
        <v>#REF!</v>
      </c>
      <c r="J795" t="str">
        <f>F781&amp;G790&amp;G791&amp;G792</f>
        <v>$0</v>
      </c>
      <c r="K795" t="e">
        <f>F781&amp;H790&amp;H791&amp;H792</f>
        <v>#REF!</v>
      </c>
      <c r="L795" t="e">
        <f>F781&amp;I790&amp;I791&amp;I792</f>
        <v>#REF!</v>
      </c>
    </row>
    <row r="796" spans="1:12">
      <c r="G796" t="str">
        <f>MID($A$766, ROWS($A$766:$A772), 1)</f>
        <v/>
      </c>
      <c r="H796" t="e">
        <f>MID($B$766, ROWS($B$766:$B772), 1)</f>
        <v>#REF!</v>
      </c>
      <c r="I796" t="e">
        <f>MID($C$786, ROWS($C$786:$C792), 1)</f>
        <v>#REF!</v>
      </c>
      <c r="J796" t="str">
        <f>F781&amp;G790&amp;G791</f>
        <v>$0</v>
      </c>
      <c r="K796" t="e">
        <f>F781&amp;H790&amp;H791</f>
        <v>#REF!</v>
      </c>
      <c r="L796" t="e">
        <f>F781&amp;I790&amp;I791</f>
        <v>#REF!</v>
      </c>
    </row>
    <row r="797" spans="1:12">
      <c r="D797" t="e">
        <f>A767&amp;A768&amp;L790&amp;A769&amp;L790&amp;A770</f>
        <v>#REF!</v>
      </c>
      <c r="J797" t="str">
        <f>F781&amp;G790</f>
        <v>$0</v>
      </c>
      <c r="K797" t="e">
        <f>F781&amp;H790</f>
        <v>#REF!</v>
      </c>
      <c r="L797" t="e">
        <f>F781&amp;I790</f>
        <v>#REF!</v>
      </c>
    </row>
    <row r="798" spans="1:12">
      <c r="D798" t="e">
        <f>A767&amp;A772&amp;L790&amp;A773&amp;L790&amp;A774</f>
        <v>#REF!</v>
      </c>
      <c r="G798">
        <f>LEN(A783)</f>
        <v>1</v>
      </c>
      <c r="H798" t="e">
        <f>LEN(B783)</f>
        <v>#REF!</v>
      </c>
      <c r="I798" t="e">
        <f t="shared" ref="I798:I799" si="1">LEN(C803)</f>
        <v>#REF!</v>
      </c>
    </row>
    <row r="799" spans="1:12">
      <c r="D799" t="e">
        <f>A767&amp;A768&amp;L781&amp;A769&amp;L781&amp;A770</f>
        <v>#REF!</v>
      </c>
      <c r="G799">
        <f>LEN(A784)</f>
        <v>1</v>
      </c>
      <c r="H799" t="e">
        <f>LEN(B784)</f>
        <v>#REF!</v>
      </c>
      <c r="I799" t="e">
        <f t="shared" si="1"/>
        <v>#REF!</v>
      </c>
    </row>
    <row r="800" spans="1:12">
      <c r="D800" t="e">
        <f>A767&amp;A772&amp;L781&amp;A773&amp;L781&amp;A774</f>
        <v>#REF!</v>
      </c>
      <c r="F800" t="s">
        <v>327</v>
      </c>
      <c r="G800" t="str">
        <f>MID($A$783, ROWS($A$783:$A783), 1)</f>
        <v>0</v>
      </c>
      <c r="H800" t="e">
        <f>MID($B$783, ROWS($B$783:$B783), 1)</f>
        <v>#REF!</v>
      </c>
      <c r="I800" t="e">
        <f>MID($C$803, ROWS($C$803:$C803), 1)</f>
        <v>#REF!</v>
      </c>
      <c r="J800" s="68" t="str">
        <f>IF(G798=9,J801,IF(G798=8,J802,IF(G798=7,J803,IF(G798=6,J804,IF(G798=5,J805,IF(G798=4,J806,IF(G798=3,J807,IF(G798=2,J808,J809))))))))</f>
        <v>$0</v>
      </c>
      <c r="K800" s="68" t="e">
        <f>IF(H798=9,K801,IF(H798=8,K802,IF(H798=7,K803,IF(H798=6,K804,IF(H798=5,K805,IF(H798=4,K806,IF(H798=3,K807,IF(H798=2,K808,K809))))))))</f>
        <v>#REF!</v>
      </c>
      <c r="L800" s="68" t="e">
        <f>IF(I798=9,L801,IF(I798=8,L802,IF(I798=7,L803,IF(I798=6,L804,IF(I798=5,L805,IF(I798=4,L806,IF(I798=3,L807,IF(I798=2,L808,L809))))))))</f>
        <v>#REF!</v>
      </c>
    </row>
    <row r="801" spans="3:12">
      <c r="F801" t="s">
        <v>328</v>
      </c>
      <c r="G801" t="str">
        <f>MID($A$783, ROWS($A$783:$A784), 1)</f>
        <v/>
      </c>
      <c r="H801" t="e">
        <f>MID($B$783, ROWS($B$783:$B784), 1)</f>
        <v>#REF!</v>
      </c>
      <c r="I801" t="e">
        <f>MID($C$803, ROWS($C$803:$C804), 1)</f>
        <v>#REF!</v>
      </c>
      <c r="J801" s="68" t="str">
        <f>F800&amp;G800&amp;G801&amp;G802&amp;F801&amp;G803&amp;G804&amp;G805&amp;F801&amp;G806&amp;G807&amp;G808</f>
        <v>$0,,</v>
      </c>
      <c r="K801" t="e">
        <f>F800&amp;H800&amp;H801&amp;H802&amp;F801&amp;H803&amp;H804&amp;H805&amp;F801&amp;H806&amp;H807&amp;H808</f>
        <v>#REF!</v>
      </c>
      <c r="L801" t="e">
        <f>F800&amp;I800&amp;I801&amp;I802&amp;F801&amp;I803&amp;I804&amp;I805&amp;F801&amp;I806&amp;I807&amp;I808</f>
        <v>#REF!</v>
      </c>
    </row>
    <row r="802" spans="3:12">
      <c r="C802" t="s">
        <v>325</v>
      </c>
      <c r="G802" t="str">
        <f>MID($A$783, ROWS($A$783:$A785), 1)</f>
        <v/>
      </c>
      <c r="H802" t="e">
        <f>MID($B$783, ROWS($B$783:$B785), 1)</f>
        <v>#REF!</v>
      </c>
      <c r="I802" t="e">
        <f>MID($C$803, ROWS($C$803:$C805), 1)</f>
        <v>#REF!</v>
      </c>
      <c r="J802" s="68" t="str">
        <f>F800&amp;G800&amp;G801&amp;F801&amp;G802&amp;G803&amp;G804&amp;F801&amp;G805&amp;G806&amp;G807</f>
        <v>$0,,</v>
      </c>
      <c r="K802" t="e">
        <f>F800&amp;H800&amp;H801&amp;F801&amp;H802&amp;H803&amp;H804&amp;F801&amp;H805&amp;H806&amp;H807</f>
        <v>#REF!</v>
      </c>
      <c r="L802" t="e">
        <f>F800&amp;I800&amp;I801&amp;F801&amp;I802&amp;I803&amp;I804&amp;F801&amp;I805&amp;I806&amp;I807</f>
        <v>#REF!</v>
      </c>
    </row>
    <row r="803" spans="3:12">
      <c r="C803" t="e">
        <f>#REF!-#REF!</f>
        <v>#REF!</v>
      </c>
      <c r="G803" t="str">
        <f>MID($A$783, ROWS($A$783:$A786), 1)</f>
        <v/>
      </c>
      <c r="H803" t="e">
        <f>MID($B$783, ROWS($B$783:$B786), 1)</f>
        <v>#REF!</v>
      </c>
      <c r="I803" t="e">
        <f>MID($C$803, ROWS($C$803:$C806), 1)</f>
        <v>#REF!</v>
      </c>
      <c r="J803" s="68" t="str">
        <f>F800&amp;G800&amp;F801&amp;G801&amp;G802&amp;G803&amp;F801&amp;G804&amp;G805&amp;G806</f>
        <v>$0,,</v>
      </c>
      <c r="K803" t="e">
        <f>F800&amp;H800&amp;F801&amp;H801&amp;H802&amp;H803&amp;F801&amp;H804&amp;H805&amp;H806</f>
        <v>#REF!</v>
      </c>
      <c r="L803" t="e">
        <f>F800&amp;I800&amp;F801&amp;I801&amp;I802&amp;I803&amp;F801&amp;I804&amp;I805&amp;I806</f>
        <v>#REF!</v>
      </c>
    </row>
    <row r="804" spans="3:12">
      <c r="C804" t="e">
        <f>C803*-1</f>
        <v>#REF!</v>
      </c>
      <c r="G804" t="str">
        <f>MID($A$783, ROWS($A$783:$A787), 1)</f>
        <v/>
      </c>
      <c r="H804" t="e">
        <f>MID($B$783, ROWS($B$783:$B787), 1)</f>
        <v>#REF!</v>
      </c>
      <c r="I804" t="e">
        <f>MID($C$803, ROWS($C$803:$C807), 1)</f>
        <v>#REF!</v>
      </c>
      <c r="J804" s="68" t="str">
        <f>F800&amp;G800&amp;G801&amp;G802&amp;F801&amp;G803&amp;G804&amp;G805</f>
        <v>$0,</v>
      </c>
      <c r="K804" t="e">
        <f>F800&amp;H800&amp;H801&amp;H802&amp;F801&amp;H803&amp;H804&amp;H805</f>
        <v>#REF!</v>
      </c>
      <c r="L804" t="e">
        <f>F800&amp;I800&amp;I801&amp;I802&amp;F801&amp;I803&amp;I804&amp;I805</f>
        <v>#REF!</v>
      </c>
    </row>
    <row r="805" spans="3:12">
      <c r="D805" t="str">
        <f>A785&amp;A786&amp;J811&amp;A787&amp;J811&amp;A788</f>
        <v>The Fee Assets figure totals more than the Total Assets. Please add $0 to the Total Assets figure or subtract $0 from the Fee Assets figure</v>
      </c>
      <c r="G805" t="str">
        <f>MID($A$783, ROWS($A$783:$A788), 1)</f>
        <v/>
      </c>
      <c r="H805" t="e">
        <f>MID($B$783, ROWS($B$783:$B788), 1)</f>
        <v>#REF!</v>
      </c>
      <c r="I805" t="e">
        <f>MID($C$803, ROWS($C$803:$C808), 1)</f>
        <v>#REF!</v>
      </c>
      <c r="J805" s="68" t="str">
        <f>F800&amp;G800&amp;G801&amp;F801&amp;G802&amp;G803&amp;G804</f>
        <v>$0,</v>
      </c>
      <c r="K805" t="e">
        <f>F800&amp;H800&amp;H801&amp;F801&amp;H802&amp;H803&amp;H804</f>
        <v>#REF!</v>
      </c>
      <c r="L805" t="e">
        <f>F800&amp;I800&amp;I801&amp;F801&amp;I802&amp;I803&amp;I804</f>
        <v>#REF!</v>
      </c>
    </row>
    <row r="806" spans="3:12">
      <c r="D806" t="e">
        <f>A785&amp;A786&amp;K811&amp;A787&amp;K811&amp;A788</f>
        <v>#REF!</v>
      </c>
      <c r="G806" t="str">
        <f>MID($A$783, ROWS($A$783:$A789), 1)</f>
        <v/>
      </c>
      <c r="H806" t="e">
        <f>MID($B$783, ROWS($B$783:$B789), 1)</f>
        <v>#REF!</v>
      </c>
      <c r="I806" t="e">
        <f>MID($C$803, ROWS($C$803:$C809), 1)</f>
        <v>#REF!</v>
      </c>
      <c r="J806" s="68" t="str">
        <f>F800&amp;G800&amp;F801&amp;G801&amp;G802&amp;G803</f>
        <v>$0,</v>
      </c>
      <c r="K806" t="e">
        <f>F800&amp;H800&amp;F801&amp;H801&amp;H802&amp;H803</f>
        <v>#REF!</v>
      </c>
      <c r="L806" t="e">
        <f>F800&amp;I800&amp;F801&amp;I801&amp;I802&amp;I803</f>
        <v>#REF!</v>
      </c>
    </row>
    <row r="807" spans="3:12">
      <c r="D807" t="e">
        <f>A785&amp;A786&amp;L811&amp;A787&amp;L811&amp;A788</f>
        <v>#REF!</v>
      </c>
      <c r="G807" t="str">
        <f>MID($A$783, ROWS($A$783:$A790), 1)</f>
        <v/>
      </c>
      <c r="H807" t="e">
        <f>MID($B$783, ROWS($B$783:$B790), 1)</f>
        <v>#REF!</v>
      </c>
      <c r="I807" t="e">
        <f>MID($C$803, ROWS($C$803:$C810), 1)</f>
        <v>#REF!</v>
      </c>
      <c r="J807" s="68" t="str">
        <f>F800&amp;G800&amp;G801&amp;G802</f>
        <v>$0</v>
      </c>
      <c r="K807" t="e">
        <f>F800&amp;H800&amp;H801&amp;H802</f>
        <v>#REF!</v>
      </c>
      <c r="L807" t="e">
        <f>F800&amp;I800&amp;I801&amp;I802</f>
        <v>#REF!</v>
      </c>
    </row>
    <row r="808" spans="3:12">
      <c r="G808" t="str">
        <f>MID($A$783, ROWS($A$783:$A791), 1)</f>
        <v/>
      </c>
      <c r="H808" t="e">
        <f>MID($B$783, ROWS($B$783:$B791), 1)</f>
        <v>#REF!</v>
      </c>
      <c r="I808" t="e">
        <f>MID($C$803, ROWS($C$803:$C811), 1)</f>
        <v>#REF!</v>
      </c>
      <c r="J808" s="68" t="str">
        <f>F800&amp;G800&amp;G801</f>
        <v>$0</v>
      </c>
      <c r="K808" t="e">
        <f>F800&amp;H800&amp;H801</f>
        <v>#REF!</v>
      </c>
      <c r="L808" t="e">
        <f>F800&amp;I800&amp;I801</f>
        <v>#REF!</v>
      </c>
    </row>
    <row r="809" spans="3:12">
      <c r="J809" s="68" t="str">
        <f>F800&amp;G800</f>
        <v>$0</v>
      </c>
      <c r="K809" t="e">
        <f>F800&amp;H800</f>
        <v>#REF!</v>
      </c>
      <c r="L809" t="e">
        <f>F800&amp;I800</f>
        <v>#REF!</v>
      </c>
    </row>
    <row r="810" spans="3:12">
      <c r="J810" s="68"/>
    </row>
    <row r="811" spans="3:12">
      <c r="F811" t="s">
        <v>327</v>
      </c>
      <c r="G811" t="str">
        <f>MID($A$784, ROWS($A$784:$A784), 1)</f>
        <v>0</v>
      </c>
      <c r="H811" t="e">
        <f>MID($B$784, ROWS($B$784:$B784), 1)</f>
        <v>#REF!</v>
      </c>
      <c r="I811" t="e">
        <f>MID($C$804, ROWS($C$804:$C804), 1)</f>
        <v>#REF!</v>
      </c>
      <c r="J811" s="68" t="str">
        <f>IF(G799=9,J812,IF(G799=8,J813,IF(G799=7,J814,IF(G799=6,J815,IF(G799=5,J816,IF(G799=4,J817,IF(G799=3,J818,IF(G799=2,J819,J820))))))))</f>
        <v>$0</v>
      </c>
      <c r="K811" s="68" t="e">
        <f>IF(H799=9,K812,IF(H799=8,K813,IF(H799=7,K814,IF(H799=6,K815,IF(H799=5,K816,IF(H799=4,K817,IF(H799=3,K818,IF(H799=2,K819,K820))))))))</f>
        <v>#REF!</v>
      </c>
      <c r="L811" s="68" t="e">
        <f>IF(I799=9,L812,IF(I799=8,L813,IF(I799=7,L814,IF(I799=6,L815,IF(I799=5,L816,IF(I799=4,L817,IF(I799=3,L818,IF(I799=2,L819,L820))))))))</f>
        <v>#REF!</v>
      </c>
    </row>
    <row r="812" spans="3:12">
      <c r="F812" t="s">
        <v>328</v>
      </c>
      <c r="G812" t="str">
        <f>MID($A$784, ROWS($A$784:$A785), 1)</f>
        <v/>
      </c>
      <c r="H812" t="e">
        <f>MID($B$784, ROWS($B$784:$B785), 1)</f>
        <v>#REF!</v>
      </c>
      <c r="I812" t="e">
        <f>MID($C$804, ROWS($C$804:$C805), 1)</f>
        <v>#REF!</v>
      </c>
      <c r="J812" s="68" t="str">
        <f>F811&amp;G811&amp;G812&amp;G813&amp;F812&amp;G814&amp;G815&amp;G816&amp;F812&amp;G817&amp;G818&amp;G819</f>
        <v>$0,,</v>
      </c>
      <c r="K812" t="e">
        <f>F811&amp;H811&amp;H812&amp;H813&amp;F812&amp;H814&amp;H815&amp;H816&amp;F812&amp;H817&amp;H818&amp;H819</f>
        <v>#REF!</v>
      </c>
      <c r="L812" t="e">
        <f>F811&amp;I811&amp;I812&amp;I813&amp;F812&amp;I814&amp;I815&amp;I816&amp;F812&amp;I817&amp;I818&amp;I819</f>
        <v>#REF!</v>
      </c>
    </row>
    <row r="813" spans="3:12">
      <c r="G813" t="str">
        <f>MID($A$784, ROWS($A$784:$A786), 1)</f>
        <v/>
      </c>
      <c r="H813" t="e">
        <f>MID($B$784, ROWS($B$784:$B786), 1)</f>
        <v>#REF!</v>
      </c>
      <c r="I813" t="e">
        <f>MID($C$804, ROWS($C$804:$C806), 1)</f>
        <v>#REF!</v>
      </c>
      <c r="J813" s="68" t="str">
        <f>F811&amp;G811&amp;G812&amp;F812&amp;G813&amp;G814&amp;G815&amp;F812&amp;G816&amp;G817&amp;G818</f>
        <v>$0,,</v>
      </c>
      <c r="K813" t="e">
        <f>F811&amp;H811&amp;H812&amp;F812&amp;H813&amp;H814&amp;H815&amp;F812&amp;H816&amp;H817&amp;H818</f>
        <v>#REF!</v>
      </c>
      <c r="L813" t="e">
        <f>F811&amp;I811&amp;I812&amp;F812&amp;I813&amp;I814&amp;I815&amp;F812&amp;I816&amp;I817&amp;I818</f>
        <v>#REF!</v>
      </c>
    </row>
    <row r="814" spans="3:12">
      <c r="G814" t="str">
        <f>MID($A$784, ROWS($A$784:$A787), 1)</f>
        <v/>
      </c>
      <c r="H814" t="e">
        <f>MID($B$784, ROWS($B$784:$B787), 1)</f>
        <v>#REF!</v>
      </c>
      <c r="I814" t="e">
        <f>MID($C$804, ROWS($C$804:$C807), 1)</f>
        <v>#REF!</v>
      </c>
      <c r="J814" s="68" t="str">
        <f>F811&amp;G811&amp;F812&amp;G812&amp;G813&amp;G814&amp;F812&amp;G815&amp;G816&amp;G817</f>
        <v>$0,,</v>
      </c>
      <c r="K814" t="e">
        <f>F811&amp;H811&amp;F812&amp;H812&amp;H813&amp;H814&amp;F812&amp;H815&amp;H816&amp;H817</f>
        <v>#REF!</v>
      </c>
      <c r="L814" t="e">
        <f>F811&amp;I811&amp;F812&amp;I812&amp;I813&amp;I814&amp;F812&amp;I815&amp;I816&amp;I817</f>
        <v>#REF!</v>
      </c>
    </row>
    <row r="815" spans="3:12">
      <c r="G815" t="str">
        <f>MID($A$784, ROWS($A$784:$A788), 1)</f>
        <v/>
      </c>
      <c r="H815" t="e">
        <f>MID($B$784, ROWS($B$784:$B788), 1)</f>
        <v>#REF!</v>
      </c>
      <c r="I815" t="e">
        <f>MID($C$804, ROWS($C$804:$C808), 1)</f>
        <v>#REF!</v>
      </c>
      <c r="J815" s="68" t="str">
        <f>F811&amp;G811&amp;G812&amp;G813&amp;F812&amp;G814&amp;G815&amp;G816</f>
        <v>$0,</v>
      </c>
      <c r="K815" t="e">
        <f>F811&amp;H811&amp;H812&amp;H813&amp;F812&amp;H814&amp;H815&amp;H816</f>
        <v>#REF!</v>
      </c>
      <c r="L815" t="e">
        <f>F811&amp;I811&amp;I812&amp;I813&amp;F812&amp;I814&amp;I815&amp;I816</f>
        <v>#REF!</v>
      </c>
    </row>
    <row r="816" spans="3:12">
      <c r="G816" t="str">
        <f>MID($A$784, ROWS($A$784:$A789), 1)</f>
        <v/>
      </c>
      <c r="H816" t="e">
        <f>MID($B$784, ROWS($B$784:$B789), 1)</f>
        <v>#REF!</v>
      </c>
      <c r="I816" t="e">
        <f>MID($C$804, ROWS($C$804:$C809), 1)</f>
        <v>#REF!</v>
      </c>
      <c r="J816" s="68" t="str">
        <f>F811&amp;G811&amp;G812&amp;F812&amp;G813&amp;G814&amp;G815</f>
        <v>$0,</v>
      </c>
      <c r="K816" t="e">
        <f>F811&amp;H811&amp;H812&amp;F812&amp;H813&amp;H814&amp;H815</f>
        <v>#REF!</v>
      </c>
      <c r="L816" t="e">
        <f>F811&amp;I811&amp;I812&amp;F812&amp;I813&amp;I814&amp;I815</f>
        <v>#REF!</v>
      </c>
    </row>
    <row r="817" spans="7:12">
      <c r="G817" t="str">
        <f>MID($A$784, ROWS($A$784:$A790), 1)</f>
        <v/>
      </c>
      <c r="H817" t="e">
        <f>MID($B$784, ROWS($B$784:$B790), 1)</f>
        <v>#REF!</v>
      </c>
      <c r="I817" t="e">
        <f>MID($C$804, ROWS($C$804:$C810), 1)</f>
        <v>#REF!</v>
      </c>
      <c r="J817" s="68" t="str">
        <f>F811&amp;G811&amp;F812&amp;G812&amp;G813&amp;G814</f>
        <v>$0,</v>
      </c>
      <c r="K817" t="e">
        <f>F811&amp;H811&amp;F812&amp;H812&amp;H813&amp;H814</f>
        <v>#REF!</v>
      </c>
      <c r="L817" t="e">
        <f>F811&amp;I811&amp;F812&amp;I812&amp;I813&amp;I814</f>
        <v>#REF!</v>
      </c>
    </row>
    <row r="818" spans="7:12">
      <c r="G818" t="str">
        <f>MID($A$784, ROWS($A$784:$A791), 1)</f>
        <v/>
      </c>
      <c r="H818" t="e">
        <f>MID($B$784, ROWS($B$784:$B791), 1)</f>
        <v>#REF!</v>
      </c>
      <c r="I818" t="e">
        <f>MID($C$804, ROWS($C$804:$C811), 1)</f>
        <v>#REF!</v>
      </c>
      <c r="J818" s="68" t="str">
        <f>F811&amp;G811&amp;G812&amp;G813</f>
        <v>$0</v>
      </c>
      <c r="K818" t="e">
        <f>F811&amp;H811&amp;H812&amp;H813</f>
        <v>#REF!</v>
      </c>
      <c r="L818" t="e">
        <f>F811&amp;I811&amp;I812&amp;I813</f>
        <v>#REF!</v>
      </c>
    </row>
    <row r="819" spans="7:12">
      <c r="G819" t="str">
        <f>MID($A$784, ROWS($A$784:$A792), 1)</f>
        <v/>
      </c>
      <c r="H819" t="e">
        <f>MID($B$784, ROWS($B$784:$B792), 1)</f>
        <v>#REF!</v>
      </c>
      <c r="I819" t="e">
        <f>MID($C$804, ROWS($C$804:$C812), 1)</f>
        <v>#REF!</v>
      </c>
      <c r="J819" s="68" t="str">
        <f>F811&amp;G811&amp;G812</f>
        <v>$0</v>
      </c>
      <c r="K819" t="e">
        <f>F811&amp;H811&amp;H812</f>
        <v>#REF!</v>
      </c>
      <c r="L819" t="e">
        <f>F811&amp;I811&amp;I812</f>
        <v>#REF!</v>
      </c>
    </row>
    <row r="820" spans="7:12">
      <c r="J820" s="68" t="str">
        <f>F811&amp;G811</f>
        <v>$0</v>
      </c>
      <c r="K820" t="e">
        <f>F811&amp;H811</f>
        <v>#REF!</v>
      </c>
      <c r="L820" t="e">
        <f>F811&amp;I811</f>
        <v>#REF!</v>
      </c>
    </row>
  </sheetData>
  <customSheetViews>
    <customSheetView guid="{996E4948-73CF-4B0A-B2B3-669D4C654389}" state="hidden">
      <pageMargins left="0.7" right="0.7" top="0.75" bottom="0.75" header="0.3" footer="0.3"/>
    </customSheetView>
  </customSheetViews>
  <mergeCells count="1">
    <mergeCell ref="E2:M2"/>
  </mergeCells>
  <pageMargins left="0.7" right="0.7" top="0.75" bottom="0.75" header="0.3" footer="0.3"/>
  <customProperties>
    <customPr name="LastActive"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F295"/>
  <sheetViews>
    <sheetView zoomScaleNormal="100" workbookViewId="0"/>
  </sheetViews>
  <sheetFormatPr defaultRowHeight="15"/>
  <cols>
    <col min="1" max="1" width="28.28515625" bestFit="1" customWidth="1"/>
    <col min="2" max="2" width="10" bestFit="1" customWidth="1"/>
    <col min="3" max="3" width="14" bestFit="1" customWidth="1"/>
    <col min="4" max="4" width="17.28515625" bestFit="1" customWidth="1"/>
    <col min="5" max="9" width="9.7109375" customWidth="1"/>
    <col min="10" max="10" width="4" bestFit="1" customWidth="1"/>
    <col min="11" max="11" width="9.28515625" customWidth="1"/>
    <col min="12" max="12" width="4.5703125" bestFit="1" customWidth="1"/>
    <col min="13" max="13" width="16.140625" bestFit="1" customWidth="1"/>
    <col min="14" max="14" width="4" bestFit="1" customWidth="1"/>
    <col min="15" max="15" width="17.85546875" bestFit="1" customWidth="1"/>
    <col min="16" max="16" width="14.42578125" customWidth="1"/>
    <col min="17" max="17" width="21.42578125" bestFit="1" customWidth="1"/>
    <col min="18" max="18" width="16.42578125" bestFit="1" customWidth="1"/>
    <col min="19" max="19" width="15.28515625" bestFit="1" customWidth="1"/>
    <col min="20" max="20" width="16.140625" bestFit="1" customWidth="1"/>
    <col min="21" max="21" width="18" bestFit="1" customWidth="1"/>
    <col min="22" max="22" width="11.42578125" customWidth="1"/>
    <col min="23" max="23" width="11.85546875" bestFit="1" customWidth="1"/>
    <col min="24" max="24" width="16.85546875" bestFit="1" customWidth="1"/>
    <col min="25" max="25" width="21.42578125" bestFit="1" customWidth="1"/>
    <col min="26" max="26" width="19.5703125" bestFit="1" customWidth="1"/>
    <col min="27" max="27" width="15.28515625" bestFit="1" customWidth="1"/>
    <col min="28" max="28" width="6.85546875" bestFit="1" customWidth="1"/>
    <col min="29" max="30" width="6.85546875" customWidth="1"/>
    <col min="31" max="31" width="9.140625" bestFit="1" customWidth="1"/>
    <col min="44" max="44" width="20.42578125" customWidth="1"/>
    <col min="98" max="98" width="14.42578125" customWidth="1"/>
    <col min="105" max="105" width="13.42578125" customWidth="1"/>
    <col min="194" max="194" width="20.28515625" customWidth="1"/>
    <col min="202" max="202" width="9.7109375" bestFit="1" customWidth="1"/>
    <col min="203" max="203" width="19.85546875" customWidth="1"/>
    <col min="210" max="210" width="12" bestFit="1" customWidth="1"/>
    <col min="211" max="211" width="12" customWidth="1"/>
    <col min="235" max="235" width="19.28515625" customWidth="1"/>
    <col min="238" max="238" width="21.7109375" bestFit="1" customWidth="1"/>
    <col min="239" max="239" width="9.5703125" bestFit="1" customWidth="1"/>
  </cols>
  <sheetData>
    <row r="1" spans="1:266">
      <c r="A1" s="67" t="s">
        <v>153</v>
      </c>
      <c r="K1" s="67" t="s">
        <v>154</v>
      </c>
      <c r="R1" s="67" t="s">
        <v>155</v>
      </c>
      <c r="S1" s="67" t="s">
        <v>513</v>
      </c>
      <c r="AC1" s="67" t="s">
        <v>186</v>
      </c>
      <c r="AP1" s="67" t="s">
        <v>192</v>
      </c>
      <c r="CR1" s="67" t="s">
        <v>209</v>
      </c>
      <c r="GD1" s="67" t="s">
        <v>264</v>
      </c>
      <c r="GI1" s="67" t="s">
        <v>271</v>
      </c>
      <c r="GQ1" s="67" t="s">
        <v>464</v>
      </c>
      <c r="HO1" s="67" t="s">
        <v>511</v>
      </c>
      <c r="HP1" s="67" t="s">
        <v>512</v>
      </c>
      <c r="HZ1" s="92" t="s">
        <v>514</v>
      </c>
      <c r="IK1" s="92" t="s">
        <v>515</v>
      </c>
      <c r="IV1" s="92" t="s">
        <v>516</v>
      </c>
    </row>
    <row r="2" spans="1:266">
      <c r="A2" t="s">
        <v>136</v>
      </c>
      <c r="B2" t="s">
        <v>140</v>
      </c>
      <c r="C2" t="s">
        <v>137</v>
      </c>
      <c r="D2" t="s">
        <v>138</v>
      </c>
      <c r="E2" t="s">
        <v>141</v>
      </c>
      <c r="F2" t="s">
        <v>139</v>
      </c>
      <c r="G2" t="s">
        <v>142</v>
      </c>
      <c r="H2" t="s">
        <v>143</v>
      </c>
      <c r="I2" t="s">
        <v>144</v>
      </c>
      <c r="J2" t="s">
        <v>145</v>
      </c>
      <c r="K2" t="s">
        <v>146</v>
      </c>
      <c r="L2" t="s">
        <v>147</v>
      </c>
      <c r="M2" t="s">
        <v>148</v>
      </c>
      <c r="N2" t="s">
        <v>149</v>
      </c>
      <c r="O2" t="s">
        <v>150</v>
      </c>
      <c r="P2" t="s">
        <v>151</v>
      </c>
      <c r="Q2" t="s">
        <v>152</v>
      </c>
      <c r="R2" t="s">
        <v>115</v>
      </c>
      <c r="S2" t="s">
        <v>116</v>
      </c>
      <c r="T2" t="s">
        <v>117</v>
      </c>
      <c r="U2" t="s">
        <v>160</v>
      </c>
      <c r="V2" t="s">
        <v>161</v>
      </c>
      <c r="W2" t="s">
        <v>162</v>
      </c>
      <c r="X2" t="s">
        <v>163</v>
      </c>
      <c r="Y2" t="s">
        <v>164</v>
      </c>
      <c r="Z2" t="s">
        <v>23</v>
      </c>
      <c r="AA2" t="s">
        <v>24</v>
      </c>
      <c r="AB2" t="s">
        <v>25</v>
      </c>
      <c r="AC2" t="s">
        <v>187</v>
      </c>
      <c r="AD2" t="s">
        <v>188</v>
      </c>
      <c r="AE2">
        <f ca="1">YEAR(NOW())-1</f>
        <v>2018</v>
      </c>
      <c r="AF2">
        <f ca="1">YEAR(NOW())-2</f>
        <v>2017</v>
      </c>
      <c r="AG2">
        <f ca="1">YEAR(NOW())-3</f>
        <v>2016</v>
      </c>
      <c r="AH2">
        <f ca="1">YEAR(NOW())-4</f>
        <v>2015</v>
      </c>
      <c r="AI2">
        <f ca="1">YEAR(NOW())-5</f>
        <v>2014</v>
      </c>
      <c r="AJ2">
        <f ca="1">YEAR(NOW())-6</f>
        <v>2013</v>
      </c>
      <c r="AK2" t="s">
        <v>190</v>
      </c>
      <c r="AL2" t="s">
        <v>191</v>
      </c>
      <c r="AM2" t="s">
        <v>784</v>
      </c>
      <c r="AN2" t="s">
        <v>785</v>
      </c>
      <c r="AO2" t="s">
        <v>189</v>
      </c>
      <c r="AP2" t="s">
        <v>349</v>
      </c>
      <c r="AQ2" t="s">
        <v>350</v>
      </c>
      <c r="AR2" t="s">
        <v>351</v>
      </c>
      <c r="AS2" t="s">
        <v>352</v>
      </c>
      <c r="AT2" t="s">
        <v>353</v>
      </c>
      <c r="AU2" t="s">
        <v>354</v>
      </c>
      <c r="AV2" t="s">
        <v>355</v>
      </c>
      <c r="AW2" t="s">
        <v>356</v>
      </c>
      <c r="AX2" t="s">
        <v>357</v>
      </c>
      <c r="AY2" t="s">
        <v>358</v>
      </c>
      <c r="AZ2" t="s">
        <v>359</v>
      </c>
      <c r="BA2" t="s">
        <v>360</v>
      </c>
      <c r="BB2" t="s">
        <v>361</v>
      </c>
      <c r="BC2" t="s">
        <v>362</v>
      </c>
      <c r="BD2" t="s">
        <v>363</v>
      </c>
      <c r="BE2" t="s">
        <v>364</v>
      </c>
      <c r="BF2" t="s">
        <v>365</v>
      </c>
      <c r="BG2" t="s">
        <v>366</v>
      </c>
      <c r="BH2" t="s">
        <v>367</v>
      </c>
      <c r="BI2" t="s">
        <v>368</v>
      </c>
      <c r="BJ2" t="s">
        <v>460</v>
      </c>
      <c r="BK2" t="s">
        <v>369</v>
      </c>
      <c r="BL2" t="s">
        <v>370</v>
      </c>
      <c r="BM2" t="s">
        <v>371</v>
      </c>
      <c r="BN2" t="s">
        <v>372</v>
      </c>
      <c r="BO2" t="s">
        <v>373</v>
      </c>
      <c r="BP2" t="s">
        <v>374</v>
      </c>
      <c r="BQ2" t="s">
        <v>375</v>
      </c>
      <c r="BR2" t="s">
        <v>376</v>
      </c>
      <c r="BS2" t="s">
        <v>377</v>
      </c>
      <c r="BT2" t="s">
        <v>378</v>
      </c>
      <c r="BU2" t="s">
        <v>379</v>
      </c>
      <c r="BV2" t="s">
        <v>380</v>
      </c>
      <c r="BW2" t="s">
        <v>381</v>
      </c>
      <c r="BX2" t="s">
        <v>382</v>
      </c>
      <c r="BY2" t="s">
        <v>383</v>
      </c>
      <c r="BZ2" t="s">
        <v>384</v>
      </c>
      <c r="CA2" t="s">
        <v>385</v>
      </c>
      <c r="CB2" t="s">
        <v>386</v>
      </c>
      <c r="CC2" t="s">
        <v>387</v>
      </c>
      <c r="CD2" t="s">
        <v>388</v>
      </c>
      <c r="CE2" t="s">
        <v>389</v>
      </c>
      <c r="CF2" t="s">
        <v>390</v>
      </c>
      <c r="CG2" t="s">
        <v>391</v>
      </c>
      <c r="CH2" t="s">
        <v>392</v>
      </c>
      <c r="CI2" t="s">
        <v>393</v>
      </c>
      <c r="CJ2" t="s">
        <v>461</v>
      </c>
      <c r="CK2" t="s">
        <v>394</v>
      </c>
      <c r="CL2" t="s">
        <v>395</v>
      </c>
      <c r="CM2" t="s">
        <v>396</v>
      </c>
      <c r="CN2" t="s">
        <v>397</v>
      </c>
      <c r="CO2" t="s">
        <v>398</v>
      </c>
      <c r="CP2" t="s">
        <v>399</v>
      </c>
      <c r="CQ2" t="s">
        <v>400</v>
      </c>
      <c r="CR2" t="s">
        <v>210</v>
      </c>
      <c r="CS2" t="s">
        <v>211</v>
      </c>
      <c r="CT2" t="s">
        <v>212</v>
      </c>
      <c r="CU2" t="s">
        <v>213</v>
      </c>
      <c r="CV2" t="s">
        <v>401</v>
      </c>
      <c r="CW2" t="str">
        <f ca="1">"Household Growth: New: "&amp;YEAR(NOW())-1</f>
        <v>Household Growth: New: 2018</v>
      </c>
      <c r="CX2" t="str">
        <f ca="1">"Household Growth: New: "&amp;YEAR(NOW())-2</f>
        <v>Household Growth: New: 2017</v>
      </c>
      <c r="CY2" t="str">
        <f ca="1">"Household Growth: New: "&amp;YEAR(NOW())-3</f>
        <v>Household Growth: New: 2016</v>
      </c>
      <c r="CZ2" t="s">
        <v>402</v>
      </c>
      <c r="DA2" t="str">
        <f ca="1">"Household Growth: Lost: "&amp;YEAR(NOW())-1</f>
        <v>Household Growth: Lost: 2018</v>
      </c>
      <c r="DB2" t="str">
        <f ca="1">"Household Growth: Lost: "&amp;YEAR(NOW())-2</f>
        <v>Household Growth: Lost: 2017</v>
      </c>
      <c r="DC2" t="str">
        <f ca="1">"Household Growth: Lost: "&amp;YEAR(NOW())-3</f>
        <v>Household Growth: Lost: 2016</v>
      </c>
      <c r="DD2" t="s">
        <v>403</v>
      </c>
      <c r="DE2" t="s">
        <v>404</v>
      </c>
      <c r="DF2" t="s">
        <v>405</v>
      </c>
      <c r="DG2" t="s">
        <v>406</v>
      </c>
      <c r="DH2" t="s">
        <v>407</v>
      </c>
      <c r="DI2" t="s">
        <v>408</v>
      </c>
      <c r="DJ2" t="s">
        <v>409</v>
      </c>
      <c r="DK2" t="s">
        <v>410</v>
      </c>
      <c r="DL2" t="s">
        <v>411</v>
      </c>
      <c r="DM2" t="s">
        <v>412</v>
      </c>
      <c r="DN2" t="s">
        <v>413</v>
      </c>
      <c r="DO2" t="s">
        <v>414</v>
      </c>
      <c r="DP2" t="s">
        <v>415</v>
      </c>
      <c r="DQ2" t="s">
        <v>223</v>
      </c>
      <c r="DR2" t="s">
        <v>224</v>
      </c>
      <c r="DS2" t="s">
        <v>225</v>
      </c>
      <c r="DT2" t="s">
        <v>226</v>
      </c>
      <c r="DU2" t="s">
        <v>227</v>
      </c>
      <c r="DV2" t="s">
        <v>228</v>
      </c>
      <c r="DW2" t="s">
        <v>229</v>
      </c>
      <c r="DX2" t="s">
        <v>230</v>
      </c>
      <c r="DY2" t="s">
        <v>231</v>
      </c>
      <c r="DZ2" t="s">
        <v>213</v>
      </c>
      <c r="EA2" t="s">
        <v>232</v>
      </c>
      <c r="EB2" t="s">
        <v>340</v>
      </c>
      <c r="EC2" t="s">
        <v>233</v>
      </c>
      <c r="ED2" t="s">
        <v>234</v>
      </c>
      <c r="EE2" t="s">
        <v>235</v>
      </c>
      <c r="EF2" t="s">
        <v>236</v>
      </c>
      <c r="EG2" t="s">
        <v>237</v>
      </c>
      <c r="EH2" t="s">
        <v>238</v>
      </c>
      <c r="EI2" t="s">
        <v>239</v>
      </c>
      <c r="EJ2" t="s">
        <v>240</v>
      </c>
      <c r="EK2" t="s">
        <v>462</v>
      </c>
      <c r="EL2" t="s">
        <v>416</v>
      </c>
      <c r="EM2" t="s">
        <v>417</v>
      </c>
      <c r="EN2" t="s">
        <v>489</v>
      </c>
      <c r="EO2" t="s">
        <v>418</v>
      </c>
      <c r="EP2" t="s">
        <v>419</v>
      </c>
      <c r="EQ2" t="s">
        <v>420</v>
      </c>
      <c r="ER2" t="s">
        <v>421</v>
      </c>
      <c r="ES2" t="s">
        <v>422</v>
      </c>
      <c r="ET2" t="s">
        <v>423</v>
      </c>
      <c r="EU2" t="s">
        <v>424</v>
      </c>
      <c r="EV2" t="s">
        <v>425</v>
      </c>
      <c r="EW2" t="s">
        <v>426</v>
      </c>
      <c r="EX2" t="s">
        <v>427</v>
      </c>
      <c r="EY2" t="s">
        <v>428</v>
      </c>
      <c r="EZ2" t="s">
        <v>429</v>
      </c>
      <c r="FA2" t="s">
        <v>430</v>
      </c>
      <c r="FB2" t="s">
        <v>431</v>
      </c>
      <c r="FC2" t="s">
        <v>432</v>
      </c>
      <c r="FD2" t="s">
        <v>433</v>
      </c>
      <c r="FE2" t="s">
        <v>434</v>
      </c>
      <c r="FF2" t="s">
        <v>435</v>
      </c>
      <c r="FG2" t="s">
        <v>436</v>
      </c>
      <c r="FH2" t="s">
        <v>437</v>
      </c>
      <c r="FI2" t="s">
        <v>438</v>
      </c>
      <c r="FJ2" t="s">
        <v>439</v>
      </c>
      <c r="FK2" t="s">
        <v>440</v>
      </c>
      <c r="FL2" t="s">
        <v>441</v>
      </c>
      <c r="FM2" t="s">
        <v>442</v>
      </c>
      <c r="FN2" t="s">
        <v>443</v>
      </c>
      <c r="FO2" t="s">
        <v>444</v>
      </c>
      <c r="FP2" t="s">
        <v>445</v>
      </c>
      <c r="FQ2" t="s">
        <v>446</v>
      </c>
      <c r="FR2" t="s">
        <v>447</v>
      </c>
      <c r="FS2" t="s">
        <v>448</v>
      </c>
      <c r="FT2" t="s">
        <v>449</v>
      </c>
      <c r="FU2" t="s">
        <v>450</v>
      </c>
      <c r="FV2" t="s">
        <v>451</v>
      </c>
      <c r="FW2" t="s">
        <v>452</v>
      </c>
      <c r="FX2" t="s">
        <v>453</v>
      </c>
      <c r="FY2" t="s">
        <v>454</v>
      </c>
      <c r="FZ2" t="s">
        <v>455</v>
      </c>
      <c r="GA2" t="s">
        <v>456</v>
      </c>
      <c r="GB2" t="s">
        <v>457</v>
      </c>
      <c r="GC2" t="s">
        <v>463</v>
      </c>
      <c r="GD2" t="s">
        <v>265</v>
      </c>
      <c r="GE2" t="s">
        <v>266</v>
      </c>
      <c r="GF2" t="s">
        <v>267</v>
      </c>
      <c r="GG2" t="s">
        <v>458</v>
      </c>
      <c r="GH2" t="s">
        <v>459</v>
      </c>
      <c r="GI2" t="s">
        <v>272</v>
      </c>
      <c r="GJ2" t="s">
        <v>273</v>
      </c>
      <c r="GK2" t="s">
        <v>99</v>
      </c>
      <c r="GL2" t="s">
        <v>274</v>
      </c>
      <c r="GM2" t="s">
        <v>275</v>
      </c>
      <c r="GN2" t="s">
        <v>276</v>
      </c>
      <c r="GO2" t="s">
        <v>91</v>
      </c>
      <c r="GP2" t="s">
        <v>277</v>
      </c>
      <c r="GQ2" s="82" t="s">
        <v>465</v>
      </c>
      <c r="GR2" s="82" t="s">
        <v>466</v>
      </c>
      <c r="GS2" s="82" t="s">
        <v>467</v>
      </c>
      <c r="GT2" s="82" t="s">
        <v>468</v>
      </c>
      <c r="GU2" s="82" t="s">
        <v>469</v>
      </c>
      <c r="GV2" s="82" t="s">
        <v>470</v>
      </c>
      <c r="GW2" s="82" t="s">
        <v>471</v>
      </c>
      <c r="GX2" s="82" t="s">
        <v>472</v>
      </c>
      <c r="GY2" s="82" t="s">
        <v>473</v>
      </c>
      <c r="GZ2" s="82" t="s">
        <v>474</v>
      </c>
      <c r="HA2" s="82" t="s">
        <v>475</v>
      </c>
      <c r="HB2" s="82" t="s">
        <v>476</v>
      </c>
      <c r="HC2" s="82" t="s">
        <v>477</v>
      </c>
      <c r="HD2" s="82" t="s">
        <v>478</v>
      </c>
      <c r="HE2" s="82" t="s">
        <v>479</v>
      </c>
      <c r="HF2" s="82" t="s">
        <v>480</v>
      </c>
      <c r="HG2" s="82" t="s">
        <v>481</v>
      </c>
      <c r="HH2" s="82" t="s">
        <v>482</v>
      </c>
      <c r="HI2" s="82" t="s">
        <v>483</v>
      </c>
      <c r="HJ2" s="82" t="s">
        <v>484</v>
      </c>
      <c r="HK2" s="82" t="s">
        <v>485</v>
      </c>
      <c r="HL2" s="82" t="s">
        <v>486</v>
      </c>
      <c r="HM2" s="82" t="s">
        <v>487</v>
      </c>
      <c r="HN2" s="82" t="s">
        <v>488</v>
      </c>
      <c r="HO2" t="s">
        <v>115</v>
      </c>
      <c r="HP2" t="s">
        <v>116</v>
      </c>
      <c r="HQ2" t="s">
        <v>117</v>
      </c>
      <c r="HR2" t="s">
        <v>160</v>
      </c>
      <c r="HS2" t="s">
        <v>161</v>
      </c>
      <c r="HT2" t="s">
        <v>162</v>
      </c>
      <c r="HU2" t="s">
        <v>163</v>
      </c>
      <c r="HV2" t="s">
        <v>164</v>
      </c>
      <c r="HW2" s="68" t="s">
        <v>23</v>
      </c>
      <c r="HX2" s="68" t="s">
        <v>24</v>
      </c>
      <c r="HY2" t="s">
        <v>25</v>
      </c>
      <c r="HZ2" t="s">
        <v>115</v>
      </c>
      <c r="IA2" t="s">
        <v>116</v>
      </c>
      <c r="IB2" t="s">
        <v>117</v>
      </c>
      <c r="IC2" t="s">
        <v>160</v>
      </c>
      <c r="ID2" t="s">
        <v>161</v>
      </c>
      <c r="IE2" t="s">
        <v>162</v>
      </c>
      <c r="IF2" t="s">
        <v>163</v>
      </c>
      <c r="IG2" t="s">
        <v>164</v>
      </c>
      <c r="IH2" s="68" t="s">
        <v>23</v>
      </c>
      <c r="II2" s="68" t="s">
        <v>24</v>
      </c>
      <c r="IJ2" t="s">
        <v>25</v>
      </c>
      <c r="IK2" t="s">
        <v>115</v>
      </c>
      <c r="IL2" t="s">
        <v>116</v>
      </c>
      <c r="IM2" t="s">
        <v>117</v>
      </c>
      <c r="IN2" t="s">
        <v>160</v>
      </c>
      <c r="IO2" t="s">
        <v>161</v>
      </c>
      <c r="IP2" t="s">
        <v>162</v>
      </c>
      <c r="IQ2" t="s">
        <v>163</v>
      </c>
      <c r="IR2" t="s">
        <v>164</v>
      </c>
      <c r="IS2" s="68" t="s">
        <v>23</v>
      </c>
      <c r="IT2" s="68" t="s">
        <v>24</v>
      </c>
      <c r="IU2" t="s">
        <v>25</v>
      </c>
      <c r="IV2" t="s">
        <v>115</v>
      </c>
      <c r="IW2" t="s">
        <v>116</v>
      </c>
      <c r="IX2" t="s">
        <v>117</v>
      </c>
      <c r="IY2" t="s">
        <v>160</v>
      </c>
      <c r="IZ2" t="s">
        <v>161</v>
      </c>
      <c r="JA2" t="s">
        <v>162</v>
      </c>
      <c r="JB2" t="s">
        <v>163</v>
      </c>
      <c r="JC2" t="s">
        <v>164</v>
      </c>
      <c r="JD2" s="68" t="s">
        <v>23</v>
      </c>
      <c r="JE2" s="68" t="s">
        <v>24</v>
      </c>
      <c r="JF2" t="s">
        <v>25</v>
      </c>
    </row>
    <row r="3" spans="1:266">
      <c r="A3" t="str">
        <f>B6</f>
        <v>0 0</v>
      </c>
      <c r="B3" t="str">
        <f>B7</f>
        <v>N/A</v>
      </c>
      <c r="C3" t="str">
        <f>B8</f>
        <v>N/A</v>
      </c>
      <c r="D3" t="str">
        <f>B9</f>
        <v/>
      </c>
      <c r="E3" t="str">
        <f>B10</f>
        <v>N/A</v>
      </c>
      <c r="F3" t="str">
        <f>B11</f>
        <v>N/A</v>
      </c>
      <c r="G3" t="str">
        <f>F12</f>
        <v/>
      </c>
      <c r="H3" t="str">
        <f>B15</f>
        <v>N/A</v>
      </c>
      <c r="I3" t="str">
        <f>B16</f>
        <v>N/A</v>
      </c>
      <c r="J3" t="str">
        <f>B17</f>
        <v>N/A</v>
      </c>
      <c r="K3" t="str">
        <f>B19</f>
        <v>Low</v>
      </c>
      <c r="L3" t="str">
        <f>B20</f>
        <v>N/A</v>
      </c>
      <c r="M3" t="str">
        <f>B21</f>
        <v>N/A</v>
      </c>
      <c r="N3" t="str">
        <f>B22</f>
        <v>N/A</v>
      </c>
      <c r="O3" t="str">
        <f>B23</f>
        <v>N/A</v>
      </c>
      <c r="P3" t="str">
        <f>B24</f>
        <v>N/A</v>
      </c>
      <c r="Q3" t="str">
        <f>B25</f>
        <v>N/A</v>
      </c>
      <c r="R3">
        <f>B28</f>
        <v>0</v>
      </c>
      <c r="S3" t="str">
        <f>IF(OR(ISBLANK(B29),B29=0),"",B29)</f>
        <v/>
      </c>
      <c r="T3">
        <f>B30</f>
        <v>0</v>
      </c>
      <c r="U3">
        <f>B31</f>
        <v>0</v>
      </c>
      <c r="V3">
        <f>B32</f>
        <v>0</v>
      </c>
      <c r="W3">
        <f>B33</f>
        <v>0</v>
      </c>
      <c r="X3">
        <f>B34</f>
        <v>0</v>
      </c>
      <c r="Y3">
        <f>B35</f>
        <v>0</v>
      </c>
      <c r="Z3" t="str">
        <f>K284</f>
        <v/>
      </c>
      <c r="AA3" t="str">
        <f>K288</f>
        <v/>
      </c>
      <c r="AB3" t="str">
        <f>K292</f>
        <v/>
      </c>
      <c r="AC3" t="str">
        <f>B49</f>
        <v>N/A</v>
      </c>
      <c r="AD3" t="str">
        <f>TEXT(B50, "mm/dd/yy")&amp;" - "&amp;TEXT(D50, "mm/dd/yy")</f>
        <v>N/A - N/A</v>
      </c>
      <c r="AE3" t="str">
        <f>B51</f>
        <v>N/A</v>
      </c>
      <c r="AF3" t="str">
        <f>B52</f>
        <v>N/A</v>
      </c>
      <c r="AG3" t="str">
        <f>B53</f>
        <v>N/A</v>
      </c>
      <c r="AH3" t="str">
        <f>B54</f>
        <v>N/A</v>
      </c>
      <c r="AI3" t="str">
        <f>B55</f>
        <v>N/A</v>
      </c>
      <c r="AJ3" t="str">
        <f>B56</f>
        <v>N/A</v>
      </c>
      <c r="AK3" t="str">
        <f>B57</f>
        <v>N/A</v>
      </c>
      <c r="AL3" t="str">
        <f>B58</f>
        <v>N/A</v>
      </c>
      <c r="AM3" t="str">
        <f>B59</f>
        <v>N/A</v>
      </c>
      <c r="AN3" t="str">
        <f>C59</f>
        <v>N/A</v>
      </c>
      <c r="AO3" t="str">
        <f>B60</f>
        <v>N/A</v>
      </c>
      <c r="AP3" t="str">
        <f>C63</f>
        <v>N/A</v>
      </c>
      <c r="AQ3" t="str">
        <f>C64</f>
        <v>N/A</v>
      </c>
      <c r="AR3" t="str">
        <f>C65</f>
        <v>N/A</v>
      </c>
      <c r="AS3" t="str">
        <f>C66</f>
        <v>N/A</v>
      </c>
      <c r="AT3" t="str">
        <f>C70</f>
        <v>N/A</v>
      </c>
      <c r="AU3" t="str">
        <f>C71</f>
        <v>N/A</v>
      </c>
      <c r="AV3" t="str">
        <f>C72</f>
        <v>N/A</v>
      </c>
      <c r="AW3" t="str">
        <f>C73</f>
        <v>N/A</v>
      </c>
      <c r="AX3" t="str">
        <f>C74</f>
        <v>N/A</v>
      </c>
      <c r="AY3" t="str">
        <f>C76</f>
        <v>N/A</v>
      </c>
      <c r="AZ3" t="str">
        <f>C77</f>
        <v>N/A</v>
      </c>
      <c r="BA3" t="str">
        <f>C78</f>
        <v>N/A</v>
      </c>
      <c r="BB3" t="str">
        <f>C79</f>
        <v>N/A</v>
      </c>
      <c r="BC3" t="str">
        <f>C80</f>
        <v>N/A</v>
      </c>
      <c r="BD3" t="str">
        <f>C81</f>
        <v>N/A</v>
      </c>
      <c r="BE3" t="str">
        <f>C83</f>
        <v>N/A</v>
      </c>
      <c r="BF3" t="str">
        <f>C84</f>
        <v>N/A</v>
      </c>
      <c r="BG3" t="str">
        <f>C85</f>
        <v>N/A</v>
      </c>
      <c r="BH3" t="str">
        <f>C86</f>
        <v>N/A</v>
      </c>
      <c r="BI3" t="str">
        <f>C87</f>
        <v>N/A</v>
      </c>
      <c r="BJ3" t="str">
        <f>C88</f>
        <v>N/A</v>
      </c>
      <c r="BK3" t="str">
        <f>C89</f>
        <v>N/A</v>
      </c>
      <c r="BL3" t="str">
        <f>C90</f>
        <v>N/A</v>
      </c>
      <c r="BM3" t="str">
        <f>C91</f>
        <v>N/A</v>
      </c>
      <c r="BN3" t="str">
        <f>D63</f>
        <v>N/A</v>
      </c>
      <c r="BO3" t="str">
        <f>D64</f>
        <v>N/A</v>
      </c>
      <c r="BP3" t="str">
        <f>D65</f>
        <v>N/A</v>
      </c>
      <c r="BQ3" t="str">
        <f>D66</f>
        <v>N/A</v>
      </c>
      <c r="BR3" t="str">
        <f>D68</f>
        <v>N/A</v>
      </c>
      <c r="BS3" t="str">
        <f>D69</f>
        <v>N/A</v>
      </c>
      <c r="BT3" t="str">
        <f>D70</f>
        <v>N/A</v>
      </c>
      <c r="BU3" t="str">
        <f>D71</f>
        <v>N/A</v>
      </c>
      <c r="BV3" t="str">
        <f>D72</f>
        <v>N/A</v>
      </c>
      <c r="BW3" t="str">
        <f>D73</f>
        <v>N/A</v>
      </c>
      <c r="BX3" t="str">
        <f>D74</f>
        <v>N/A</v>
      </c>
      <c r="BY3" t="str">
        <f>D76</f>
        <v>N/A</v>
      </c>
      <c r="BZ3" t="str">
        <f>D77</f>
        <v>N/A</v>
      </c>
      <c r="CA3" t="str">
        <f>D78</f>
        <v>N/A</v>
      </c>
      <c r="CB3" t="str">
        <f>D79</f>
        <v>N/A</v>
      </c>
      <c r="CC3" t="str">
        <f>D80</f>
        <v>N/A</v>
      </c>
      <c r="CD3" t="str">
        <f>D81</f>
        <v>N/A</v>
      </c>
      <c r="CE3" t="str">
        <f>D83</f>
        <v>N/A</v>
      </c>
      <c r="CF3" t="str">
        <f>D84</f>
        <v>N/A</v>
      </c>
      <c r="CG3" t="str">
        <f>D85</f>
        <v>N/A</v>
      </c>
      <c r="CH3" t="str">
        <f>D86</f>
        <v>N/A</v>
      </c>
      <c r="CI3" t="str">
        <f>D87</f>
        <v>N/A</v>
      </c>
      <c r="CJ3" t="str">
        <f>D88</f>
        <v>N/A</v>
      </c>
      <c r="CK3" t="str">
        <f>D89</f>
        <v>N/A</v>
      </c>
      <c r="CL3" t="str">
        <f>D90</f>
        <v>N/A</v>
      </c>
      <c r="CM3" t="str">
        <f>D91</f>
        <v>N/A</v>
      </c>
      <c r="CN3" t="str">
        <f>B66</f>
        <v>N/A</v>
      </c>
      <c r="CO3" t="str">
        <f>B74</f>
        <v>N/A</v>
      </c>
      <c r="CP3" t="str">
        <f>B81</f>
        <v>N/A</v>
      </c>
      <c r="CQ3" t="str">
        <f>B91</f>
        <v>N/A</v>
      </c>
      <c r="CR3" t="str">
        <f>B93</f>
        <v>N/A</v>
      </c>
      <c r="CS3" t="str">
        <f>B94</f>
        <v>N/A</v>
      </c>
      <c r="CT3" t="str">
        <f>B95</f>
        <v>N/A</v>
      </c>
      <c r="CU3" t="str">
        <f>B96</f>
        <v>N/A</v>
      </c>
      <c r="CV3">
        <f>IF(B98="N/A",0,B98)</f>
        <v>0</v>
      </c>
      <c r="CW3">
        <f>IF(B99="N/A",0,B99)</f>
        <v>0</v>
      </c>
      <c r="CX3">
        <f>IF(B100="N/A",0,B100)</f>
        <v>0</v>
      </c>
      <c r="CY3">
        <f>IF(B101="N/A",0,B101)</f>
        <v>0</v>
      </c>
      <c r="CZ3">
        <f>IF(C98="N/A",0,C98)</f>
        <v>0</v>
      </c>
      <c r="DA3">
        <f>IF(C99="N/A",0,C99)</f>
        <v>0</v>
      </c>
      <c r="DB3">
        <f>IF(C100="N/A",0,C100)</f>
        <v>0</v>
      </c>
      <c r="DC3">
        <f>IF(C101="N/A",0,C101)</f>
        <v>0</v>
      </c>
      <c r="DD3" t="str">
        <f>B103</f>
        <v>N/A</v>
      </c>
      <c r="DE3" t="str">
        <f>B104</f>
        <v>N/A</v>
      </c>
      <c r="DF3" t="str">
        <f>B105</f>
        <v>N/A</v>
      </c>
      <c r="DG3" t="str">
        <f>B106</f>
        <v>N/A</v>
      </c>
      <c r="DH3" t="str">
        <f>B107</f>
        <v>N/A</v>
      </c>
      <c r="DI3" t="str">
        <f>C103</f>
        <v>N/A</v>
      </c>
      <c r="DJ3" t="str">
        <f>C104</f>
        <v>N/A</v>
      </c>
      <c r="DK3" t="str">
        <f>C105</f>
        <v>N/A</v>
      </c>
      <c r="DL3" t="str">
        <f>C106</f>
        <v>N/A</v>
      </c>
      <c r="DM3" t="str">
        <f>C107</f>
        <v>N/A</v>
      </c>
      <c r="DN3" t="str">
        <f>B109</f>
        <v>N/A</v>
      </c>
      <c r="DO3" t="str">
        <f>B110</f>
        <v>N/A</v>
      </c>
      <c r="DP3" t="str">
        <f>B111</f>
        <v>N/A</v>
      </c>
      <c r="DQ3" t="str">
        <f>B112</f>
        <v>N/A</v>
      </c>
      <c r="DR3" t="str">
        <f>B113</f>
        <v>N/A</v>
      </c>
      <c r="DS3" t="str">
        <f>B114</f>
        <v>N/A</v>
      </c>
      <c r="DT3" t="str">
        <f>B115</f>
        <v>N/A</v>
      </c>
      <c r="DU3">
        <f>B117</f>
        <v>0</v>
      </c>
      <c r="DV3" t="str">
        <f>B118</f>
        <v/>
      </c>
      <c r="DW3" t="str">
        <f>B119</f>
        <v>N/A</v>
      </c>
      <c r="DX3" t="str">
        <f>B120</f>
        <v>N/A</v>
      </c>
      <c r="DY3" t="str">
        <f>B121</f>
        <v>N/A</v>
      </c>
      <c r="DZ3" t="str">
        <f>B122</f>
        <v>N/A</v>
      </c>
      <c r="EA3" t="str">
        <f>B123</f>
        <v>N/A</v>
      </c>
      <c r="EB3" t="str">
        <f>B124</f>
        <v>N/A</v>
      </c>
      <c r="EC3" t="str">
        <f>B125</f>
        <v>N/A</v>
      </c>
      <c r="ED3" t="str">
        <f>B126</f>
        <v>N/A</v>
      </c>
      <c r="EE3" t="str">
        <f>B127</f>
        <v>N/A</v>
      </c>
      <c r="EF3" t="str">
        <f>B128</f>
        <v>N/A</v>
      </c>
      <c r="EG3" t="str">
        <f>B129</f>
        <v>N/A</v>
      </c>
      <c r="EH3" t="str">
        <f>B130</f>
        <v>N/A</v>
      </c>
      <c r="EI3" t="str">
        <f>B131</f>
        <v>N/A</v>
      </c>
      <c r="EJ3" t="str">
        <f>B132</f>
        <v>N/A</v>
      </c>
      <c r="EK3">
        <f>IF(B134="N/A",0,B134)</f>
        <v>0</v>
      </c>
      <c r="EL3">
        <f>IF(B136="N/A",0,B136)</f>
        <v>0</v>
      </c>
      <c r="EM3">
        <f>IF(B137="N/A",0,B137)</f>
        <v>0</v>
      </c>
      <c r="EN3">
        <f>IF(B138="N/A",0,B138)</f>
        <v>0</v>
      </c>
      <c r="EO3">
        <f>IF(B139="N/A",0,B139)</f>
        <v>0</v>
      </c>
      <c r="EP3">
        <f>IF(B140="N/A",0,B140)</f>
        <v>0</v>
      </c>
      <c r="EQ3">
        <f>IF(B141="N/A",0,B141)</f>
        <v>0</v>
      </c>
      <c r="ER3">
        <f>IF(B142="N/A",0,B142)</f>
        <v>0</v>
      </c>
      <c r="ES3">
        <f>IF(B143="N/A",0,B143)</f>
        <v>0</v>
      </c>
      <c r="ET3">
        <f>IF(B144="N/A",0,B144)</f>
        <v>0</v>
      </c>
      <c r="EU3">
        <f>IF(B145="N/A",0,B145)</f>
        <v>0</v>
      </c>
      <c r="EV3">
        <f>IF(B146="N/A",0,B146)</f>
        <v>0</v>
      </c>
      <c r="EW3">
        <f>B147</f>
        <v>0</v>
      </c>
      <c r="EX3" t="str">
        <f>B149</f>
        <v>N/A</v>
      </c>
      <c r="EY3" t="str">
        <f>B150</f>
        <v>N/A</v>
      </c>
      <c r="EZ3" t="str">
        <f>B151</f>
        <v>N/A</v>
      </c>
      <c r="FA3" t="str">
        <f>B152</f>
        <v>N/A</v>
      </c>
      <c r="FB3" t="str">
        <f>B153</f>
        <v>N/A</v>
      </c>
      <c r="FC3" t="str">
        <f>B154</f>
        <v>N/A</v>
      </c>
      <c r="FD3" t="str">
        <f>B155</f>
        <v>N/A</v>
      </c>
      <c r="FE3" t="str">
        <f>B156</f>
        <v>N/A</v>
      </c>
      <c r="FF3" t="str">
        <f>B157</f>
        <v>N/A</v>
      </c>
      <c r="FG3" t="str">
        <f>B158</f>
        <v>N/A</v>
      </c>
      <c r="FH3" t="str">
        <f>B160</f>
        <v>N/A</v>
      </c>
      <c r="FI3" t="str">
        <f>B161</f>
        <v>N/A</v>
      </c>
      <c r="FJ3" t="str">
        <f>B162</f>
        <v>N/A</v>
      </c>
      <c r="FK3" t="str">
        <f>B163</f>
        <v>N/A</v>
      </c>
      <c r="FL3" t="str">
        <f>B164</f>
        <v>N/A</v>
      </c>
      <c r="FM3" t="str">
        <f>B165</f>
        <v>N/A</v>
      </c>
      <c r="FN3" t="str">
        <f>C160</f>
        <v>N/A</v>
      </c>
      <c r="FO3" t="str">
        <f>C161</f>
        <v>N/A</v>
      </c>
      <c r="FP3" t="str">
        <f>C162</f>
        <v>N/A</v>
      </c>
      <c r="FQ3" t="str">
        <f>C163</f>
        <v>N/A</v>
      </c>
      <c r="FR3" t="str">
        <f>C164</f>
        <v>N/A</v>
      </c>
      <c r="FS3" t="str">
        <f>C165</f>
        <v>N/A</v>
      </c>
      <c r="FT3" t="str">
        <f>D160</f>
        <v>N/A</v>
      </c>
      <c r="FU3" t="str">
        <f>D161</f>
        <v>N/A</v>
      </c>
      <c r="FV3" t="str">
        <f>D162</f>
        <v>N/A</v>
      </c>
      <c r="FW3" t="str">
        <f>D163</f>
        <v>N/A</v>
      </c>
      <c r="FX3" t="str">
        <f>D164</f>
        <v>N/A</v>
      </c>
      <c r="FY3" t="str">
        <f>D165</f>
        <v>N/A</v>
      </c>
      <c r="FZ3" t="str">
        <f>C167</f>
        <v>N/A</v>
      </c>
      <c r="GA3" t="str">
        <f>C168</f>
        <v>N/A</v>
      </c>
      <c r="GB3" t="str">
        <f>C169</f>
        <v>N/A</v>
      </c>
      <c r="GC3" t="str">
        <f>B169</f>
        <v/>
      </c>
      <c r="GD3" t="str">
        <f>B171</f>
        <v>N/A</v>
      </c>
      <c r="GE3" t="str">
        <f>B172</f>
        <v>N/A</v>
      </c>
      <c r="GF3" t="str">
        <f>B173</f>
        <v>N/A</v>
      </c>
      <c r="GG3" t="str">
        <f>B175</f>
        <v>N/A</v>
      </c>
      <c r="GH3" t="str">
        <f>B176</f>
        <v>N/A</v>
      </c>
      <c r="GI3" t="str">
        <f>IF(ISBLANK(B178),"",B178)</f>
        <v>N/A</v>
      </c>
      <c r="GJ3" t="str">
        <f>IF(ISBLANK(B179),"",B179)</f>
        <v>N/A</v>
      </c>
      <c r="GK3" t="str">
        <f>IF(ISBLANK(B180),"",B180)</f>
        <v>N/A</v>
      </c>
      <c r="GL3" s="73" t="str">
        <f>B181</f>
        <v>N/A</v>
      </c>
      <c r="GM3" s="73" t="str">
        <f>B182</f>
        <v>N/A</v>
      </c>
      <c r="GN3" s="73" t="str">
        <f>B183</f>
        <v>N/A</v>
      </c>
      <c r="GO3" s="73" t="str">
        <f>B184</f>
        <v>N/A</v>
      </c>
      <c r="GP3" s="73" t="str">
        <f>B185</f>
        <v>N/A</v>
      </c>
      <c r="GQ3" t="str">
        <f>B188</f>
        <v/>
      </c>
      <c r="GR3" t="str">
        <f>B189</f>
        <v/>
      </c>
      <c r="GS3" t="str">
        <f>B190</f>
        <v/>
      </c>
      <c r="GT3" t="str">
        <f>B191</f>
        <v/>
      </c>
      <c r="GU3" t="str">
        <f>C188</f>
        <v/>
      </c>
      <c r="GV3" t="str">
        <f>C189</f>
        <v/>
      </c>
      <c r="GW3" t="str">
        <f>C190</f>
        <v/>
      </c>
      <c r="GX3" t="str">
        <f>C191</f>
        <v/>
      </c>
      <c r="GY3" t="str">
        <f>D188</f>
        <v/>
      </c>
      <c r="GZ3" t="str">
        <f>D189</f>
        <v/>
      </c>
      <c r="HA3" t="str">
        <f>D190</f>
        <v/>
      </c>
      <c r="HB3" t="str">
        <f>D191</f>
        <v/>
      </c>
      <c r="HC3" t="str">
        <f>E188</f>
        <v/>
      </c>
      <c r="HD3" t="str">
        <f>E189</f>
        <v/>
      </c>
      <c r="HE3" t="str">
        <f>E190</f>
        <v/>
      </c>
      <c r="HF3" t="str">
        <f>E191</f>
        <v/>
      </c>
      <c r="HG3" t="str">
        <f>F188</f>
        <v/>
      </c>
      <c r="HH3" t="str">
        <f>F189</f>
        <v/>
      </c>
      <c r="HI3" t="str">
        <f>F190</f>
        <v/>
      </c>
      <c r="HJ3" t="str">
        <f>F191</f>
        <v/>
      </c>
      <c r="HK3" t="str">
        <f>G188</f>
        <v/>
      </c>
      <c r="HL3" t="str">
        <f>G189</f>
        <v/>
      </c>
      <c r="HM3" t="str">
        <f>G190</f>
        <v/>
      </c>
      <c r="HN3" t="str">
        <f>G191</f>
        <v/>
      </c>
      <c r="HO3" t="str">
        <f>B196</f>
        <v/>
      </c>
      <c r="HP3" t="str">
        <f>IF(OR(ISBLANK(B197),B197=0),"",B197)</f>
        <v/>
      </c>
      <c r="HQ3" t="str">
        <f>B198</f>
        <v/>
      </c>
      <c r="HR3" t="str">
        <f>B199</f>
        <v/>
      </c>
      <c r="HS3" t="str">
        <f>B200</f>
        <v/>
      </c>
      <c r="HT3" t="str">
        <f>B201</f>
        <v/>
      </c>
      <c r="HU3" t="str">
        <f>B202</f>
        <v/>
      </c>
      <c r="HV3" t="str">
        <f>B203</f>
        <v/>
      </c>
      <c r="HW3" t="str">
        <f>K204</f>
        <v/>
      </c>
      <c r="HX3" t="str">
        <f>K208</f>
        <v/>
      </c>
      <c r="HY3" t="str">
        <f>K212</f>
        <v/>
      </c>
      <c r="HZ3" t="str">
        <f>B218</f>
        <v/>
      </c>
      <c r="IA3" t="str">
        <f>IF(OR(ISBLANK(B219),B219=0),"",B219)</f>
        <v/>
      </c>
      <c r="IB3" t="str">
        <f>B220</f>
        <v/>
      </c>
      <c r="IC3" t="str">
        <f>B221</f>
        <v/>
      </c>
      <c r="ID3" t="str">
        <f>B222</f>
        <v/>
      </c>
      <c r="IE3" t="str">
        <f>B223</f>
        <v/>
      </c>
      <c r="IF3" t="str">
        <f>B224</f>
        <v/>
      </c>
      <c r="IG3" t="str">
        <f>B225</f>
        <v/>
      </c>
      <c r="IH3" t="str">
        <f>K226</f>
        <v/>
      </c>
      <c r="II3" t="str">
        <f>K230</f>
        <v/>
      </c>
      <c r="IJ3" t="str">
        <f>K234</f>
        <v/>
      </c>
      <c r="IK3" t="str">
        <f>B240</f>
        <v/>
      </c>
      <c r="IL3" t="str">
        <f>IF(OR(ISBLANK(B241),B241=0),"",B241)</f>
        <v/>
      </c>
      <c r="IM3" t="str">
        <f>B242</f>
        <v/>
      </c>
      <c r="IN3" t="str">
        <f>B243</f>
        <v/>
      </c>
      <c r="IO3" t="str">
        <f>B244</f>
        <v/>
      </c>
      <c r="IP3" t="str">
        <f>B245</f>
        <v/>
      </c>
      <c r="IQ3" t="str">
        <f>B246</f>
        <v/>
      </c>
      <c r="IR3" t="str">
        <f>B247</f>
        <v/>
      </c>
      <c r="IS3" t="str">
        <f>K248</f>
        <v/>
      </c>
      <c r="IT3" t="str">
        <f>K252</f>
        <v/>
      </c>
      <c r="IU3" t="str">
        <f>K256</f>
        <v/>
      </c>
      <c r="IV3" t="str">
        <f>B262</f>
        <v/>
      </c>
      <c r="IW3" t="str">
        <f>IF(OR(ISBLANK(B263),B263=0),"",B263)</f>
        <v/>
      </c>
      <c r="IX3" t="str">
        <f>B264</f>
        <v/>
      </c>
      <c r="IY3" t="str">
        <f>B265</f>
        <v/>
      </c>
      <c r="IZ3" t="str">
        <f>B266</f>
        <v/>
      </c>
      <c r="JA3" t="str">
        <f>B267</f>
        <v/>
      </c>
      <c r="JB3" t="str">
        <f>B268</f>
        <v/>
      </c>
      <c r="JC3" t="str">
        <f>B269</f>
        <v/>
      </c>
      <c r="JD3" t="str">
        <f>K270</f>
        <v/>
      </c>
      <c r="JE3" t="str">
        <f>K274</f>
        <v/>
      </c>
      <c r="JF3" t="str">
        <f>K278</f>
        <v/>
      </c>
    </row>
    <row r="5" spans="1:266">
      <c r="A5" s="67" t="s">
        <v>153</v>
      </c>
    </row>
    <row r="6" spans="1:266">
      <c r="A6" t="s">
        <v>136</v>
      </c>
      <c r="B6" t="str">
        <f>Background!F4</f>
        <v>0 0</v>
      </c>
    </row>
    <row r="7" spans="1:266">
      <c r="A7" t="s">
        <v>140</v>
      </c>
      <c r="B7" t="str">
        <f>Background!F5</f>
        <v>N/A</v>
      </c>
    </row>
    <row r="8" spans="1:266">
      <c r="A8" t="s">
        <v>137</v>
      </c>
      <c r="B8" t="str">
        <f>Background!F6</f>
        <v>N/A</v>
      </c>
    </row>
    <row r="9" spans="1:266">
      <c r="A9" t="s">
        <v>138</v>
      </c>
      <c r="B9" t="str">
        <f>Background!F7</f>
        <v/>
      </c>
    </row>
    <row r="10" spans="1:266">
      <c r="A10" t="s">
        <v>141</v>
      </c>
      <c r="B10" t="str">
        <f>Background!F8</f>
        <v>N/A</v>
      </c>
    </row>
    <row r="11" spans="1:266">
      <c r="A11" t="s">
        <v>139</v>
      </c>
      <c r="B11" t="str">
        <f>Background!F9</f>
        <v>N/A</v>
      </c>
    </row>
    <row r="12" spans="1:266">
      <c r="A12" s="67" t="s">
        <v>142</v>
      </c>
      <c r="B12" t="s">
        <v>10</v>
      </c>
      <c r="C12" t="b">
        <f>Background!G10</f>
        <v>0</v>
      </c>
      <c r="D12" t="s">
        <v>156</v>
      </c>
      <c r="E12" t="b">
        <f>Background!I10</f>
        <v>0</v>
      </c>
      <c r="F12" t="str">
        <f>IF(COUNTIF(C12:E14, TRUE)&lt;&gt;0,LEFT(CONCATENATE(IF(C12,B12&amp;", ",""),IF(C13,B13&amp;", ",""),IF(C14,B14&amp;", ",""),IF(E12,D12&amp;", ",""),IF(E13,D13&amp;", ",""),IF(E14,D14&amp;", ","")),LEN(CONCATENATE(IF(C12,B12&amp;", ",""),IF(C13,B13&amp;", ",""),IF(C14,B14&amp;", ",""),IF(E12,D12&amp;", ",""),IF(E13,D13&amp;", ",""),IF(E14,D14&amp;", ","")))-2),"")</f>
        <v/>
      </c>
    </row>
    <row r="13" spans="1:266">
      <c r="A13" s="67"/>
      <c r="B13" t="s">
        <v>11</v>
      </c>
      <c r="C13" t="b">
        <f>Background!G11</f>
        <v>0</v>
      </c>
      <c r="D13" t="s">
        <v>157</v>
      </c>
      <c r="E13" t="b">
        <f>Background!I11</f>
        <v>0</v>
      </c>
    </row>
    <row r="14" spans="1:266">
      <c r="A14" s="67"/>
      <c r="B14" t="s">
        <v>127</v>
      </c>
      <c r="C14" t="b">
        <f>Background!G12</f>
        <v>0</v>
      </c>
      <c r="D14" t="s">
        <v>158</v>
      </c>
      <c r="E14" t="b">
        <f>IF(Background!$A$1="EMS",Background!I12,IF(Background!$A$1="BD",Background!#REF!,IF(Background!$A$1="AMPF",Background!#REF!,"")))</f>
        <v>0</v>
      </c>
    </row>
    <row r="15" spans="1:266">
      <c r="A15" t="s">
        <v>143</v>
      </c>
      <c r="B15" t="str">
        <f>Background!F13</f>
        <v>N/A</v>
      </c>
    </row>
    <row r="16" spans="1:266">
      <c r="A16" t="s">
        <v>144</v>
      </c>
      <c r="B16" t="str">
        <f>Background!F14</f>
        <v>N/A</v>
      </c>
    </row>
    <row r="17" spans="1:2">
      <c r="A17" t="s">
        <v>145</v>
      </c>
      <c r="B17" t="str">
        <f>Background!F15</f>
        <v>N/A</v>
      </c>
    </row>
    <row r="18" spans="1:2">
      <c r="A18" s="67" t="s">
        <v>154</v>
      </c>
    </row>
    <row r="19" spans="1:2">
      <c r="A19" t="s">
        <v>146</v>
      </c>
      <c r="B19" t="str">
        <f>Background!F17</f>
        <v>Low</v>
      </c>
    </row>
    <row r="20" spans="1:2">
      <c r="A20" t="s">
        <v>147</v>
      </c>
      <c r="B20" t="str">
        <f>Background!F18</f>
        <v>N/A</v>
      </c>
    </row>
    <row r="21" spans="1:2">
      <c r="A21" t="s">
        <v>148</v>
      </c>
      <c r="B21" t="str">
        <f>Background!F19</f>
        <v>N/A</v>
      </c>
    </row>
    <row r="22" spans="1:2">
      <c r="A22" t="s">
        <v>149</v>
      </c>
      <c r="B22" t="str">
        <f>Background!F20</f>
        <v>N/A</v>
      </c>
    </row>
    <row r="23" spans="1:2">
      <c r="A23" t="s">
        <v>150</v>
      </c>
      <c r="B23" t="str">
        <f>Background!F21</f>
        <v>N/A</v>
      </c>
    </row>
    <row r="24" spans="1:2">
      <c r="A24" t="s">
        <v>151</v>
      </c>
      <c r="B24" t="str">
        <f>Background!F22</f>
        <v>N/A</v>
      </c>
    </row>
    <row r="25" spans="1:2">
      <c r="A25" t="s">
        <v>152</v>
      </c>
      <c r="B25" t="str">
        <f>Background!F23</f>
        <v>N/A</v>
      </c>
    </row>
    <row r="26" spans="1:2">
      <c r="A26" s="67" t="s">
        <v>155</v>
      </c>
    </row>
    <row r="27" spans="1:2">
      <c r="A27" s="67" t="s">
        <v>159</v>
      </c>
    </row>
    <row r="28" spans="1:2">
      <c r="A28" t="s">
        <v>115</v>
      </c>
      <c r="B28">
        <f>Background!F26</f>
        <v>0</v>
      </c>
    </row>
    <row r="29" spans="1:2">
      <c r="A29" t="s">
        <v>116</v>
      </c>
      <c r="B29">
        <f>Background!F27</f>
        <v>0</v>
      </c>
    </row>
    <row r="30" spans="1:2">
      <c r="A30" t="s">
        <v>117</v>
      </c>
      <c r="B30">
        <f>Background!F28</f>
        <v>0</v>
      </c>
    </row>
    <row r="31" spans="1:2">
      <c r="A31" t="s">
        <v>160</v>
      </c>
      <c r="B31">
        <f>Background!F29</f>
        <v>0</v>
      </c>
    </row>
    <row r="32" spans="1:2">
      <c r="A32" t="s">
        <v>161</v>
      </c>
      <c r="B32">
        <f>Background!F30</f>
        <v>0</v>
      </c>
    </row>
    <row r="33" spans="1:40">
      <c r="A33" t="s">
        <v>162</v>
      </c>
      <c r="B33">
        <f>Background!F31</f>
        <v>0</v>
      </c>
    </row>
    <row r="34" spans="1:40">
      <c r="A34" t="s">
        <v>163</v>
      </c>
      <c r="B34">
        <f>Background!F32</f>
        <v>0</v>
      </c>
    </row>
    <row r="35" spans="1:40">
      <c r="A35" t="s">
        <v>164</v>
      </c>
      <c r="B35">
        <f>Background!F33</f>
        <v>0</v>
      </c>
    </row>
    <row r="36" spans="1:40" s="68" customFormat="1">
      <c r="A36" s="68" t="s">
        <v>23</v>
      </c>
      <c r="B36" s="68">
        <v>3</v>
      </c>
      <c r="C36" t="b">
        <f>Background!G34</f>
        <v>0</v>
      </c>
      <c r="D36" s="68">
        <v>15</v>
      </c>
      <c r="E36" t="b">
        <f>Background!I34</f>
        <v>0</v>
      </c>
      <c r="F36" s="68">
        <v>52</v>
      </c>
      <c r="G36" t="b">
        <f>Background!K34</f>
        <v>0</v>
      </c>
      <c r="H36" s="68" t="s">
        <v>165</v>
      </c>
      <c r="I36" t="b">
        <f>Background!M34</f>
        <v>0</v>
      </c>
      <c r="K36" s="68" t="str">
        <f>IF(G40=FALSE,M36,M36&amp;K37)</f>
        <v/>
      </c>
      <c r="M36" s="68" t="str">
        <f>IF(COUNTIF(C36:I39, TRUE)&lt;&gt;0,LEFT(CONCATENATE(IF(C36,B36&amp; ", ",""),IF(C37,B37&amp; ", ",""),IF(C38,B38&amp; ", ",""),IF(C39,B39&amp; ", ",""),IF(E36,D36&amp; ", ",""),IF(E37,D37&amp; ", ",""),IF(E38,D38&amp; ", ",""),IF(E39,D39&amp; ", ",""),IF(G36,F36&amp; ", ",""),IF(G37,F37&amp; ", ",""),IF(G38,F38&amp; ", ",""),IF(G39,F39&amp; ", ",""),IF(I36,H36&amp; ", ",""),IF(I37,H37&amp; ", ",""),IF(I38,I39&amp; ", ","")),LEN(CONCATENATE(IF(C36,B36&amp; ", ",""),IF(C37,B37&amp; ", ",""),IF(C38,B38&amp; ", ",""),IF(C39,B39&amp; ", ",""),IF(E36,D36&amp; ", ",""),IF(E37,D37&amp; ", ",""),IF(E38,D38&amp; ", ",""),IF(E39,D39&amp; ", ",""),IF(G40,F40&amp; ", ",""),IF(G36,F36&amp; ", ",""),IF(G37,F37&amp; ", ",""),IF(G38,F38&amp; ", ",""),IF(G39,F39&amp; ", ",""),IF(I36,H36&amp; ", ",""),IF(I37,H37&amp; ", ",""),IF(I38,I39&amp; ", ","")))-2),"")</f>
        <v/>
      </c>
      <c r="AN36"/>
    </row>
    <row r="37" spans="1:40" s="68" customFormat="1">
      <c r="B37" s="68">
        <v>5</v>
      </c>
      <c r="C37" t="b">
        <f>Background!G35</f>
        <v>0</v>
      </c>
      <c r="D37" s="68">
        <v>22</v>
      </c>
      <c r="E37" t="b">
        <f>Background!I35</f>
        <v>0</v>
      </c>
      <c r="F37" s="68">
        <v>62</v>
      </c>
      <c r="G37" t="b">
        <f>Background!K35</f>
        <v>0</v>
      </c>
      <c r="H37" s="68" t="s">
        <v>166</v>
      </c>
      <c r="I37" t="b">
        <f>Background!M35</f>
        <v>0</v>
      </c>
      <c r="K37" s="68" t="str">
        <f>IF(G40=TRUE,F40,"")</f>
        <v/>
      </c>
      <c r="AN37"/>
    </row>
    <row r="38" spans="1:40" s="68" customFormat="1">
      <c r="B38" s="68">
        <v>6</v>
      </c>
      <c r="C38" t="b">
        <f>Background!G36</f>
        <v>0</v>
      </c>
      <c r="D38" s="68">
        <v>24</v>
      </c>
      <c r="E38" t="b">
        <f>Background!I36</f>
        <v>0</v>
      </c>
      <c r="F38" s="68">
        <v>63</v>
      </c>
      <c r="G38" t="b">
        <f>Background!K36</f>
        <v>0</v>
      </c>
      <c r="H38" s="68" t="s">
        <v>167</v>
      </c>
      <c r="I38" t="b">
        <f>Background!M36</f>
        <v>0</v>
      </c>
      <c r="AN38"/>
    </row>
    <row r="39" spans="1:40" s="68" customFormat="1">
      <c r="B39" s="68">
        <v>7</v>
      </c>
      <c r="C39" t="b">
        <f>Background!G37</f>
        <v>0</v>
      </c>
      <c r="D39" s="68">
        <v>42</v>
      </c>
      <c r="E39" t="b">
        <f>Background!I37</f>
        <v>0</v>
      </c>
      <c r="F39" s="68">
        <v>65</v>
      </c>
      <c r="G39" t="b">
        <f>Background!K37</f>
        <v>0</v>
      </c>
      <c r="H39" s="68" t="s">
        <v>168</v>
      </c>
      <c r="I39">
        <f>Background!M37</f>
        <v>0</v>
      </c>
      <c r="AN39"/>
    </row>
    <row r="40" spans="1:40" s="68" customFormat="1">
      <c r="A40" s="68" t="s">
        <v>24</v>
      </c>
      <c r="B40" s="68" t="s">
        <v>156</v>
      </c>
      <c r="C40" t="b">
        <f>Background!G38</f>
        <v>0</v>
      </c>
      <c r="D40" s="68" t="s">
        <v>172</v>
      </c>
      <c r="E40" t="b">
        <f>Background!I38</f>
        <v>0</v>
      </c>
      <c r="F40" s="68">
        <v>66</v>
      </c>
      <c r="G40" t="b">
        <f>Background!K38</f>
        <v>0</v>
      </c>
      <c r="K40" s="83" t="str">
        <f>IF(COUNTIF(C40:I43, TRUE)&lt;&gt;0,LEFT(CONCATENATE(IF(C40,B40&amp; ", ",""),IF(C41,B41&amp; ", ",""),IF(C42,B42&amp; ", ",""),IF(C43,B43&amp; ", ",""),IF(E40,D40&amp; ", ",""),IF(E41,D41&amp; ", ",""),IF(E42,D42&amp; ", ",""),IF(E43,D43&amp; ", ",""),IF(G41,F41&amp; ", ",""),IF(G42,F42&amp; ", ",""),IF(G43,F43&amp; ", ",""),IF(G44,F44&amp; ", ",""),IF(I41,H41&amp; ", ",""),IF(I42,I43&amp; ", ","")),LEN(CONCATENATE(IF(C40,B40&amp; ", ",""),IF(C41,B41&amp; ", ",""),IF(C42,B42&amp; ", ",""),IF(C43,B43&amp; ", ",""),IF(E40,D40&amp; ", ",""),IF(E41,D41&amp; ", ",""),IF(E42,D42&amp; ", ",""),IF(E43,D43&amp; ", ",""),IF(G41,F41&amp; ", ",""),IF(G42,F42&amp; ", ",""),IF(G43,F43&amp; ", ",""),IF(G44,F44&amp; ", ",""),IF(I41,H41&amp; ", ",""),IF(I42,I43&amp; ", ","")))-2),"")</f>
        <v/>
      </c>
      <c r="AN40"/>
    </row>
    <row r="41" spans="1:40" s="68" customFormat="1">
      <c r="B41" s="68" t="s">
        <v>169</v>
      </c>
      <c r="C41" t="b">
        <f>Background!G39</f>
        <v>0</v>
      </c>
      <c r="D41" s="68" t="s">
        <v>173</v>
      </c>
      <c r="E41" t="b">
        <f>Background!I39</f>
        <v>0</v>
      </c>
      <c r="F41" s="68" t="s">
        <v>109</v>
      </c>
      <c r="G41" t="b">
        <f>Background!K39</f>
        <v>0</v>
      </c>
      <c r="H41" s="68" t="s">
        <v>178</v>
      </c>
      <c r="I41" t="b">
        <f>Background!M39</f>
        <v>0</v>
      </c>
      <c r="AN41"/>
    </row>
    <row r="42" spans="1:40" s="68" customFormat="1">
      <c r="B42" s="68" t="s">
        <v>170</v>
      </c>
      <c r="C42" t="b">
        <f>Background!G40</f>
        <v>0</v>
      </c>
      <c r="D42" s="68" t="s">
        <v>174</v>
      </c>
      <c r="E42" t="b">
        <f>Background!I40</f>
        <v>0</v>
      </c>
      <c r="F42" s="68" t="s">
        <v>176</v>
      </c>
      <c r="G42" t="b">
        <f>Background!K40</f>
        <v>0</v>
      </c>
      <c r="H42" s="68" t="s">
        <v>167</v>
      </c>
      <c r="I42" t="b">
        <f>Background!M40</f>
        <v>0</v>
      </c>
      <c r="AN42"/>
    </row>
    <row r="43" spans="1:40" s="68" customFormat="1">
      <c r="B43" s="68" t="s">
        <v>171</v>
      </c>
      <c r="C43" t="b">
        <f>Background!G41</f>
        <v>0</v>
      </c>
      <c r="D43" s="68" t="s">
        <v>175</v>
      </c>
      <c r="E43" t="b">
        <f>Background!I41</f>
        <v>0</v>
      </c>
      <c r="F43" s="68" t="s">
        <v>177</v>
      </c>
      <c r="G43" t="b">
        <f>Background!K41</f>
        <v>0</v>
      </c>
      <c r="H43" s="68" t="s">
        <v>179</v>
      </c>
      <c r="I43">
        <f>Background!M41</f>
        <v>0</v>
      </c>
      <c r="AN43"/>
    </row>
    <row r="44" spans="1:40">
      <c r="A44" t="s">
        <v>25</v>
      </c>
      <c r="B44" s="68" t="s">
        <v>180</v>
      </c>
      <c r="C44" t="b">
        <f>Background!G42</f>
        <v>0</v>
      </c>
      <c r="D44" s="68" t="s">
        <v>184</v>
      </c>
      <c r="E44" t="b">
        <f>Background!I42</f>
        <v>0</v>
      </c>
      <c r="F44" s="68" t="s">
        <v>110</v>
      </c>
      <c r="G44" t="b">
        <f>Background!K42</f>
        <v>0</v>
      </c>
      <c r="H44" s="68"/>
      <c r="I44" s="68"/>
      <c r="K44" s="83" t="str">
        <f>IF(COUNTIF(C44:E47, TRUE)&lt;&gt;0,LEFT(CONCATENATE(IF(C44,B44&amp; ", ",""),IF(C45,B45&amp; ", ",""),IF(C46,B46&amp; ", ",""),IF(C47,B47&amp; ", ",""),IF(E44,D44&amp; ", ",""),IF(E45,D45&amp; ", ",""),IF(E46,E47&amp; ", ","")),LEN(CONCATENATE(IF(C44,B44&amp; ", ",""),IF(C45,B45&amp; ", ",""),IF(C46,B46&amp; ", ",""),IF(C47,B47&amp; ", ",""),IF(E44,D44&amp; ", ",""),IF(E45,D45&amp; ", ",""),IF(E46,E47&amp; ", ","")))-2),"")</f>
        <v/>
      </c>
    </row>
    <row r="45" spans="1:40">
      <c r="B45" s="68" t="s">
        <v>181</v>
      </c>
      <c r="C45" t="b">
        <f>Background!G43</f>
        <v>0</v>
      </c>
      <c r="D45" s="68" t="s">
        <v>166</v>
      </c>
      <c r="E45" t="b">
        <f>Background!I43</f>
        <v>0</v>
      </c>
    </row>
    <row r="46" spans="1:40">
      <c r="B46" s="68" t="s">
        <v>182</v>
      </c>
      <c r="C46" t="b">
        <f>Background!G44</f>
        <v>0</v>
      </c>
      <c r="D46" s="68" t="s">
        <v>167</v>
      </c>
      <c r="E46" t="b">
        <f>Background!I44</f>
        <v>0</v>
      </c>
    </row>
    <row r="47" spans="1:40">
      <c r="B47" s="68" t="s">
        <v>183</v>
      </c>
      <c r="C47" t="b">
        <f>Background!G45</f>
        <v>0</v>
      </c>
      <c r="D47" s="68" t="s">
        <v>185</v>
      </c>
      <c r="E47">
        <f>Background!I45</f>
        <v>0</v>
      </c>
    </row>
    <row r="48" spans="1:40">
      <c r="A48" s="67" t="s">
        <v>186</v>
      </c>
    </row>
    <row r="49" spans="1:4">
      <c r="A49" t="s">
        <v>187</v>
      </c>
      <c r="B49" t="str">
        <f>Background!F47</f>
        <v>N/A</v>
      </c>
    </row>
    <row r="50" spans="1:4">
      <c r="A50" t="s">
        <v>188</v>
      </c>
      <c r="B50" t="str">
        <f>Background!F48</f>
        <v>N/A</v>
      </c>
      <c r="C50" t="str">
        <f>IF(Background!$A$1="EMS",Background!G48,IF(Background!$A$1="BD",Background!#REF!,IF(Background!$A$1="AMPF",Background!#REF!,"")))</f>
        <v>-</v>
      </c>
      <c r="D50" s="73" t="str">
        <f>Background!H48</f>
        <v>N/A</v>
      </c>
    </row>
    <row r="51" spans="1:4">
      <c r="A51">
        <f ca="1">YEAR(NOW())-1</f>
        <v>2018</v>
      </c>
      <c r="B51" t="str">
        <f>Background!F49</f>
        <v>N/A</v>
      </c>
    </row>
    <row r="52" spans="1:4">
      <c r="A52">
        <f ca="1">YEAR(NOW())-2</f>
        <v>2017</v>
      </c>
      <c r="B52" t="str">
        <f>Background!F50</f>
        <v>N/A</v>
      </c>
    </row>
    <row r="53" spans="1:4">
      <c r="A53">
        <f ca="1">YEAR(NOW())-3</f>
        <v>2016</v>
      </c>
      <c r="B53" t="str">
        <f>Background!F51</f>
        <v>N/A</v>
      </c>
    </row>
    <row r="54" spans="1:4">
      <c r="A54">
        <f ca="1">YEAR(NOW())-4</f>
        <v>2015</v>
      </c>
      <c r="B54" t="str">
        <f>Background!F52</f>
        <v>N/A</v>
      </c>
    </row>
    <row r="55" spans="1:4">
      <c r="A55">
        <f ca="1">YEAR(NOW())-5</f>
        <v>2014</v>
      </c>
      <c r="B55" t="str">
        <f>Background!F53</f>
        <v>N/A</v>
      </c>
    </row>
    <row r="56" spans="1:4">
      <c r="A56">
        <f ca="1">YEAR(NOW())-6</f>
        <v>2013</v>
      </c>
      <c r="B56" t="str">
        <f>Background!F54</f>
        <v>N/A</v>
      </c>
    </row>
    <row r="57" spans="1:4">
      <c r="A57" t="s">
        <v>190</v>
      </c>
      <c r="B57" t="str">
        <f>Background!F55</f>
        <v>N/A</v>
      </c>
    </row>
    <row r="58" spans="1:4">
      <c r="A58" t="s">
        <v>191</v>
      </c>
      <c r="B58" t="str">
        <f>Background!F56</f>
        <v>N/A</v>
      </c>
    </row>
    <row r="59" spans="1:4">
      <c r="A59" t="s">
        <v>783</v>
      </c>
      <c r="B59" t="str">
        <f>Background!F57</f>
        <v>N/A</v>
      </c>
      <c r="C59" t="str">
        <f>Background!G57</f>
        <v>N/A</v>
      </c>
    </row>
    <row r="60" spans="1:4">
      <c r="A60" t="s">
        <v>189</v>
      </c>
      <c r="B60" t="str">
        <f>Background!F58</f>
        <v>N/A</v>
      </c>
    </row>
    <row r="61" spans="1:4">
      <c r="A61" s="67" t="s">
        <v>192</v>
      </c>
      <c r="B61" s="74"/>
      <c r="C61" s="67" t="s">
        <v>32</v>
      </c>
      <c r="D61" s="67" t="s">
        <v>33</v>
      </c>
    </row>
    <row r="62" spans="1:4">
      <c r="A62" s="67" t="s">
        <v>31</v>
      </c>
      <c r="B62" s="74"/>
    </row>
    <row r="63" spans="1:4">
      <c r="A63" t="s">
        <v>121</v>
      </c>
      <c r="B63" s="74"/>
      <c r="C63" s="74" t="str">
        <f>Background!G61</f>
        <v>N/A</v>
      </c>
      <c r="D63" s="74" t="str">
        <f>Background!H61</f>
        <v>N/A</v>
      </c>
    </row>
    <row r="64" spans="1:4">
      <c r="A64" t="s">
        <v>34</v>
      </c>
      <c r="B64" s="74"/>
      <c r="C64" s="74" t="str">
        <f>Background!G62</f>
        <v>N/A</v>
      </c>
      <c r="D64" s="74" t="str">
        <f>Background!H62</f>
        <v>N/A</v>
      </c>
    </row>
    <row r="65" spans="1:4">
      <c r="A65" t="s">
        <v>35</v>
      </c>
      <c r="B65" s="74"/>
      <c r="C65" s="74" t="str">
        <f>Background!G63</f>
        <v>N/A</v>
      </c>
      <c r="D65" s="74" t="str">
        <f>Background!H63</f>
        <v>N/A</v>
      </c>
    </row>
    <row r="66" spans="1:4">
      <c r="A66" t="str">
        <f>"Other: "&amp;'EMS Valuation Questionnaire'!B141</f>
        <v xml:space="preserve">Other: </v>
      </c>
      <c r="B66" s="74" t="str">
        <f>Background!F64</f>
        <v>N/A</v>
      </c>
      <c r="C66" s="74" t="str">
        <f>Background!G64</f>
        <v>N/A</v>
      </c>
      <c r="D66" s="74" t="str">
        <f>Background!H64</f>
        <v>N/A</v>
      </c>
    </row>
    <row r="67" spans="1:4">
      <c r="A67" s="67" t="s">
        <v>37</v>
      </c>
      <c r="B67" s="74"/>
      <c r="C67" s="74"/>
      <c r="D67" s="74"/>
    </row>
    <row r="68" spans="1:4">
      <c r="A68" t="s">
        <v>193</v>
      </c>
      <c r="B68" s="74"/>
      <c r="C68" s="74"/>
      <c r="D68" s="74" t="str">
        <f>Background!H66</f>
        <v>N/A</v>
      </c>
    </row>
    <row r="69" spans="1:4">
      <c r="A69" t="s">
        <v>194</v>
      </c>
      <c r="B69" s="74"/>
      <c r="C69" s="74"/>
      <c r="D69" s="74" t="str">
        <f>Background!H67</f>
        <v>N/A</v>
      </c>
    </row>
    <row r="70" spans="1:4">
      <c r="A70" t="s">
        <v>195</v>
      </c>
      <c r="B70" s="74"/>
      <c r="C70" s="74" t="str">
        <f>Background!G68</f>
        <v>N/A</v>
      </c>
      <c r="D70" s="74" t="str">
        <f>Background!H68</f>
        <v>N/A</v>
      </c>
    </row>
    <row r="71" spans="1:4">
      <c r="A71" t="s">
        <v>196</v>
      </c>
      <c r="B71" s="74"/>
      <c r="C71" s="74" t="str">
        <f>Background!G69</f>
        <v>N/A</v>
      </c>
      <c r="D71" s="74" t="str">
        <f>Background!H69</f>
        <v>N/A</v>
      </c>
    </row>
    <row r="72" spans="1:4">
      <c r="A72" t="s">
        <v>197</v>
      </c>
      <c r="B72" s="74"/>
      <c r="C72" s="74" t="str">
        <f>Background!G70</f>
        <v>N/A</v>
      </c>
      <c r="D72" s="74" t="str">
        <f>Background!H70</f>
        <v>N/A</v>
      </c>
    </row>
    <row r="73" spans="1:4">
      <c r="A73" t="s">
        <v>198</v>
      </c>
      <c r="B73" s="74"/>
      <c r="C73" s="74" t="str">
        <f>Background!G71</f>
        <v>N/A</v>
      </c>
      <c r="D73" s="74" t="str">
        <f>Background!H71</f>
        <v>N/A</v>
      </c>
    </row>
    <row r="74" spans="1:4">
      <c r="A74" t="str">
        <f>"Other: "&amp;'EMS Valuation Questionnaire'!B152</f>
        <v xml:space="preserve">Other: </v>
      </c>
      <c r="B74" s="74" t="str">
        <f>Background!F72</f>
        <v>N/A</v>
      </c>
      <c r="C74" s="74" t="str">
        <f>Background!G72</f>
        <v>N/A</v>
      </c>
      <c r="D74" s="74" t="str">
        <f>Background!H72</f>
        <v>N/A</v>
      </c>
    </row>
    <row r="75" spans="1:4">
      <c r="A75" s="67" t="s">
        <v>42</v>
      </c>
      <c r="B75" s="74"/>
      <c r="C75" s="74"/>
      <c r="D75" s="74"/>
    </row>
    <row r="76" spans="1:4">
      <c r="A76" t="s">
        <v>199</v>
      </c>
      <c r="B76" s="74"/>
      <c r="C76" s="74" t="str">
        <f>Background!G74</f>
        <v>N/A</v>
      </c>
      <c r="D76" s="74" t="str">
        <f>Background!H74</f>
        <v>N/A</v>
      </c>
    </row>
    <row r="77" spans="1:4">
      <c r="A77" t="s">
        <v>200</v>
      </c>
      <c r="B77" s="74"/>
      <c r="C77" s="74" t="str">
        <f>Background!G75</f>
        <v>N/A</v>
      </c>
      <c r="D77" s="74" t="str">
        <f>Background!H75</f>
        <v>N/A</v>
      </c>
    </row>
    <row r="78" spans="1:4">
      <c r="A78" t="s">
        <v>201</v>
      </c>
      <c r="B78" s="74"/>
      <c r="C78" s="74" t="str">
        <f>Background!G76</f>
        <v>N/A</v>
      </c>
      <c r="D78" s="74" t="str">
        <f>Background!H76</f>
        <v>N/A</v>
      </c>
    </row>
    <row r="79" spans="1:4">
      <c r="A79" t="s">
        <v>202</v>
      </c>
      <c r="B79" s="74"/>
      <c r="C79" s="74" t="str">
        <f>Background!G77</f>
        <v>N/A</v>
      </c>
      <c r="D79" s="74" t="str">
        <f>Background!H77</f>
        <v>N/A</v>
      </c>
    </row>
    <row r="80" spans="1:4">
      <c r="A80" t="s">
        <v>203</v>
      </c>
      <c r="B80" s="74"/>
      <c r="C80" s="74" t="str">
        <f>Background!G78</f>
        <v>N/A</v>
      </c>
      <c r="D80" s="74" t="str">
        <f>Background!H78</f>
        <v>N/A</v>
      </c>
    </row>
    <row r="81" spans="1:4">
      <c r="A81" t="str">
        <f>"Other: "&amp;'EMS Valuation Questionnaire'!B161</f>
        <v xml:space="preserve">Other: </v>
      </c>
      <c r="B81" s="74" t="str">
        <f>Background!F79</f>
        <v>N/A</v>
      </c>
      <c r="C81" s="74" t="str">
        <f>Background!G79</f>
        <v>N/A</v>
      </c>
      <c r="D81" s="74" t="str">
        <f>Background!H79</f>
        <v>N/A</v>
      </c>
    </row>
    <row r="82" spans="1:4">
      <c r="A82" s="67" t="s">
        <v>48</v>
      </c>
      <c r="B82" s="74"/>
      <c r="C82" s="74"/>
      <c r="D82" s="74"/>
    </row>
    <row r="83" spans="1:4">
      <c r="A83" t="s">
        <v>204</v>
      </c>
      <c r="B83" s="74"/>
      <c r="C83" s="74" t="str">
        <f>Background!G81</f>
        <v>N/A</v>
      </c>
      <c r="D83" s="74" t="str">
        <f>Background!H81</f>
        <v>N/A</v>
      </c>
    </row>
    <row r="84" spans="1:4">
      <c r="A84" t="s">
        <v>182</v>
      </c>
      <c r="B84" s="74"/>
      <c r="C84" s="74" t="str">
        <f>Background!G82</f>
        <v>N/A</v>
      </c>
      <c r="D84" s="74" t="str">
        <f>Background!H82</f>
        <v>N/A</v>
      </c>
    </row>
    <row r="85" spans="1:4">
      <c r="A85" t="s">
        <v>205</v>
      </c>
      <c r="B85" s="74"/>
      <c r="C85" s="74" t="str">
        <f>Background!G83</f>
        <v>N/A</v>
      </c>
      <c r="D85" s="74" t="str">
        <f>Background!H83</f>
        <v>N/A</v>
      </c>
    </row>
    <row r="86" spans="1:4">
      <c r="A86" t="s">
        <v>206</v>
      </c>
      <c r="B86" s="74"/>
      <c r="C86" s="74" t="str">
        <f>Background!G84</f>
        <v>N/A</v>
      </c>
      <c r="D86" s="74" t="str">
        <f>Background!H84</f>
        <v>N/A</v>
      </c>
    </row>
    <row r="87" spans="1:4">
      <c r="A87" t="s">
        <v>207</v>
      </c>
      <c r="B87" s="74"/>
      <c r="C87" s="74" t="str">
        <f>Background!G85</f>
        <v>N/A</v>
      </c>
      <c r="D87" s="74" t="str">
        <f>Background!H85</f>
        <v>N/A</v>
      </c>
    </row>
    <row r="88" spans="1:4">
      <c r="A88" t="s">
        <v>336</v>
      </c>
      <c r="B88" s="74"/>
      <c r="C88" s="74" t="str">
        <f>Background!G86</f>
        <v>N/A</v>
      </c>
      <c r="D88" s="74" t="str">
        <f>Background!H86</f>
        <v>N/A</v>
      </c>
    </row>
    <row r="89" spans="1:4">
      <c r="A89" t="s">
        <v>208</v>
      </c>
      <c r="B89" s="74"/>
      <c r="C89" s="74" t="str">
        <f>Background!G87</f>
        <v>N/A</v>
      </c>
      <c r="D89" s="74" t="str">
        <f>Background!H87</f>
        <v>N/A</v>
      </c>
    </row>
    <row r="90" spans="1:4">
      <c r="A90" s="74" t="s">
        <v>322</v>
      </c>
      <c r="B90" s="74"/>
      <c r="C90" s="74" t="str">
        <f>Background!G88</f>
        <v>N/A</v>
      </c>
      <c r="D90" s="74" t="str">
        <f>Background!H88</f>
        <v>N/A</v>
      </c>
    </row>
    <row r="91" spans="1:4">
      <c r="A91" t="str">
        <f>"Other: "&amp;'EMS Valuation Questionnaire'!B174</f>
        <v xml:space="preserve">Other: </v>
      </c>
      <c r="B91" s="74" t="str">
        <f>Background!F89</f>
        <v>N/A</v>
      </c>
      <c r="C91" s="74" t="str">
        <f>Background!G89</f>
        <v>N/A</v>
      </c>
      <c r="D91" s="74" t="str">
        <f>Background!H89</f>
        <v>N/A</v>
      </c>
    </row>
    <row r="92" spans="1:4">
      <c r="A92" s="67" t="s">
        <v>209</v>
      </c>
      <c r="B92" s="74"/>
    </row>
    <row r="93" spans="1:4">
      <c r="A93" t="s">
        <v>210</v>
      </c>
      <c r="B93" s="74" t="str">
        <f>Background!F91</f>
        <v>N/A</v>
      </c>
    </row>
    <row r="94" spans="1:4">
      <c r="A94" t="s">
        <v>211</v>
      </c>
      <c r="B94" s="74" t="str">
        <f>Background!F92</f>
        <v>N/A</v>
      </c>
    </row>
    <row r="95" spans="1:4">
      <c r="A95" t="s">
        <v>212</v>
      </c>
      <c r="B95" s="74" t="str">
        <f>Background!F93</f>
        <v>N/A</v>
      </c>
    </row>
    <row r="96" spans="1:4">
      <c r="A96" t="s">
        <v>213</v>
      </c>
      <c r="B96" s="74" t="str">
        <f>Background!F94</f>
        <v>N/A</v>
      </c>
    </row>
    <row r="97" spans="1:4">
      <c r="A97" s="67" t="s">
        <v>70</v>
      </c>
      <c r="B97" s="74" t="s">
        <v>314</v>
      </c>
      <c r="C97" s="74" t="s">
        <v>315</v>
      </c>
      <c r="D97" s="74"/>
    </row>
    <row r="98" spans="1:4">
      <c r="A98" t="s">
        <v>187</v>
      </c>
      <c r="B98" s="74" t="str">
        <f>Background!F96</f>
        <v>N/A</v>
      </c>
      <c r="C98" s="74" t="str">
        <f>Background!G96</f>
        <v>N/A</v>
      </c>
      <c r="D98" s="74"/>
    </row>
    <row r="99" spans="1:4">
      <c r="A99" s="68">
        <f ca="1">YEAR(NOW())-1</f>
        <v>2018</v>
      </c>
      <c r="B99" s="74" t="str">
        <f>Background!F97</f>
        <v>N/A</v>
      </c>
      <c r="C99" s="74" t="str">
        <f>Background!G97</f>
        <v>N/A</v>
      </c>
    </row>
    <row r="100" spans="1:4">
      <c r="A100" s="68">
        <f ca="1">YEAR(NOW())-2</f>
        <v>2017</v>
      </c>
      <c r="B100" s="74" t="str">
        <f>Background!F98</f>
        <v>N/A</v>
      </c>
      <c r="C100" s="74" t="str">
        <f>Background!G98</f>
        <v>N/A</v>
      </c>
    </row>
    <row r="101" spans="1:4">
      <c r="A101" s="68">
        <f ca="1">YEAR(NOW())-3</f>
        <v>2016</v>
      </c>
      <c r="B101" s="74" t="str">
        <f>Background!F99</f>
        <v>N/A</v>
      </c>
      <c r="C101" s="74" t="str">
        <f>Background!G99</f>
        <v>N/A</v>
      </c>
    </row>
    <row r="102" spans="1:4">
      <c r="A102" s="67" t="s">
        <v>214</v>
      </c>
      <c r="B102" s="74" t="s">
        <v>316</v>
      </c>
      <c r="C102" s="74" t="s">
        <v>317</v>
      </c>
      <c r="D102" s="74"/>
    </row>
    <row r="103" spans="1:4">
      <c r="A103" t="s">
        <v>215</v>
      </c>
      <c r="B103" s="74" t="str">
        <f>Background!F101</f>
        <v>N/A</v>
      </c>
      <c r="C103" s="74" t="str">
        <f>Background!G101</f>
        <v>N/A</v>
      </c>
      <c r="D103" s="74"/>
    </row>
    <row r="104" spans="1:4">
      <c r="A104" t="s">
        <v>216</v>
      </c>
      <c r="B104" s="74" t="str">
        <f>Background!F102</f>
        <v>N/A</v>
      </c>
      <c r="C104" s="74" t="str">
        <f>Background!G102</f>
        <v>N/A</v>
      </c>
      <c r="D104" s="74"/>
    </row>
    <row r="105" spans="1:4">
      <c r="A105" t="s">
        <v>217</v>
      </c>
      <c r="B105" s="74" t="str">
        <f>Background!F103</f>
        <v>N/A</v>
      </c>
      <c r="C105" s="74" t="str">
        <f>Background!G103</f>
        <v>N/A</v>
      </c>
      <c r="D105" s="74"/>
    </row>
    <row r="106" spans="1:4">
      <c r="A106" t="s">
        <v>218</v>
      </c>
      <c r="B106" s="74" t="str">
        <f>Background!F104</f>
        <v>N/A</v>
      </c>
      <c r="C106" s="74" t="str">
        <f>Background!G104</f>
        <v>N/A</v>
      </c>
      <c r="D106" s="74"/>
    </row>
    <row r="107" spans="1:4">
      <c r="A107" t="s">
        <v>219</v>
      </c>
      <c r="B107" s="74" t="str">
        <f>Background!F105</f>
        <v>N/A</v>
      </c>
      <c r="C107" s="74" t="str">
        <f>Background!G105</f>
        <v>N/A</v>
      </c>
      <c r="D107" s="74"/>
    </row>
    <row r="108" spans="1:4">
      <c r="A108" s="67" t="s">
        <v>220</v>
      </c>
      <c r="B108" s="74"/>
    </row>
    <row r="109" spans="1:4">
      <c r="A109" t="s">
        <v>221</v>
      </c>
      <c r="B109" s="74" t="str">
        <f>Background!F107</f>
        <v>N/A</v>
      </c>
    </row>
    <row r="110" spans="1:4">
      <c r="A110" t="s">
        <v>222</v>
      </c>
      <c r="B110" s="74" t="str">
        <f>Background!F108</f>
        <v>N/A</v>
      </c>
    </row>
    <row r="111" spans="1:4">
      <c r="A111" t="s">
        <v>213</v>
      </c>
      <c r="B111" s="74" t="str">
        <f>Background!F109</f>
        <v>N/A</v>
      </c>
    </row>
    <row r="112" spans="1:4">
      <c r="A112" t="s">
        <v>223</v>
      </c>
      <c r="B112" s="74" t="str">
        <f>Background!F110</f>
        <v>N/A</v>
      </c>
    </row>
    <row r="113" spans="1:4">
      <c r="A113" t="s">
        <v>224</v>
      </c>
      <c r="B113" s="74" t="str">
        <f>Background!F111</f>
        <v>N/A</v>
      </c>
    </row>
    <row r="114" spans="1:4">
      <c r="A114" t="s">
        <v>225</v>
      </c>
      <c r="B114" s="74" t="str">
        <f>Background!F112</f>
        <v>N/A</v>
      </c>
    </row>
    <row r="115" spans="1:4">
      <c r="A115" t="s">
        <v>226</v>
      </c>
      <c r="B115" s="74" t="str">
        <f>Background!F113</f>
        <v>N/A</v>
      </c>
    </row>
    <row r="116" spans="1:4">
      <c r="A116" s="67"/>
      <c r="B116" s="74"/>
    </row>
    <row r="117" spans="1:4">
      <c r="A117" t="s">
        <v>227</v>
      </c>
      <c r="B117" s="74">
        <f>Background!F115</f>
        <v>0</v>
      </c>
    </row>
    <row r="118" spans="1:4">
      <c r="A118" t="s">
        <v>228</v>
      </c>
      <c r="B118" s="74" t="str">
        <f>Background!F116</f>
        <v/>
      </c>
    </row>
    <row r="119" spans="1:4">
      <c r="A119" t="s">
        <v>229</v>
      </c>
      <c r="B119" s="74" t="str">
        <f>Background!F117</f>
        <v>N/A</v>
      </c>
    </row>
    <row r="120" spans="1:4">
      <c r="A120" t="s">
        <v>230</v>
      </c>
      <c r="B120" s="74" t="str">
        <f>Background!F118</f>
        <v>N/A</v>
      </c>
    </row>
    <row r="121" spans="1:4">
      <c r="A121" t="s">
        <v>231</v>
      </c>
      <c r="B121" s="74" t="str">
        <f>Background!F119</f>
        <v>N/A</v>
      </c>
    </row>
    <row r="122" spans="1:4">
      <c r="A122" t="s">
        <v>213</v>
      </c>
      <c r="B122" s="74" t="str">
        <f>Background!F120</f>
        <v>N/A</v>
      </c>
      <c r="D122" s="74"/>
    </row>
    <row r="123" spans="1:4">
      <c r="A123" t="s">
        <v>232</v>
      </c>
      <c r="B123" s="74" t="str">
        <f>Background!F121</f>
        <v>N/A</v>
      </c>
    </row>
    <row r="124" spans="1:4">
      <c r="A124" t="s">
        <v>340</v>
      </c>
      <c r="B124" s="74" t="str">
        <f>Background!F122</f>
        <v>N/A</v>
      </c>
    </row>
    <row r="125" spans="1:4">
      <c r="A125" t="s">
        <v>233</v>
      </c>
      <c r="B125" s="74" t="str">
        <f>Background!F123</f>
        <v>N/A</v>
      </c>
    </row>
    <row r="126" spans="1:4">
      <c r="A126" t="s">
        <v>234</v>
      </c>
      <c r="B126" s="74" t="str">
        <f>Background!F124</f>
        <v>N/A</v>
      </c>
    </row>
    <row r="127" spans="1:4">
      <c r="A127" t="s">
        <v>235</v>
      </c>
      <c r="B127" s="74" t="str">
        <f>Background!F125</f>
        <v>N/A</v>
      </c>
    </row>
    <row r="128" spans="1:4">
      <c r="A128" t="s">
        <v>236</v>
      </c>
      <c r="B128" s="74" t="str">
        <f>Background!F126</f>
        <v>N/A</v>
      </c>
    </row>
    <row r="129" spans="1:2">
      <c r="A129" t="s">
        <v>237</v>
      </c>
      <c r="B129" s="74" t="str">
        <f>Background!F127</f>
        <v>N/A</v>
      </c>
    </row>
    <row r="130" spans="1:2">
      <c r="A130" t="s">
        <v>238</v>
      </c>
      <c r="B130" s="74" t="str">
        <f>Background!F128</f>
        <v>N/A</v>
      </c>
    </row>
    <row r="131" spans="1:2">
      <c r="A131" t="s">
        <v>239</v>
      </c>
      <c r="B131" s="74" t="str">
        <f>Background!F129</f>
        <v>N/A</v>
      </c>
    </row>
    <row r="132" spans="1:2">
      <c r="A132" t="s">
        <v>240</v>
      </c>
      <c r="B132" s="74" t="str">
        <f>Background!F130</f>
        <v>N/A</v>
      </c>
    </row>
    <row r="133" spans="1:2">
      <c r="A133" s="67" t="s">
        <v>118</v>
      </c>
      <c r="B133" s="74"/>
    </row>
    <row r="134" spans="1:2">
      <c r="A134" t="s">
        <v>497</v>
      </c>
      <c r="B134" s="74" t="str">
        <f>Background!F132</f>
        <v>N/A</v>
      </c>
    </row>
    <row r="135" spans="1:2">
      <c r="A135" s="67" t="s">
        <v>241</v>
      </c>
      <c r="B135" s="74"/>
    </row>
    <row r="136" spans="1:2">
      <c r="A136" t="s">
        <v>242</v>
      </c>
      <c r="B136" s="74" t="str">
        <f>Background!F134</f>
        <v>N/A</v>
      </c>
    </row>
    <row r="137" spans="1:2">
      <c r="A137" t="s">
        <v>243</v>
      </c>
      <c r="B137" s="74" t="str">
        <f>Background!F135</f>
        <v>N/A</v>
      </c>
    </row>
    <row r="138" spans="1:2">
      <c r="A138" t="s">
        <v>341</v>
      </c>
      <c r="B138" s="74" t="str">
        <f>Background!F136</f>
        <v>N/A</v>
      </c>
    </row>
    <row r="139" spans="1:2">
      <c r="A139" t="s">
        <v>244</v>
      </c>
      <c r="B139" s="74" t="str">
        <f>Background!F137</f>
        <v>N/A</v>
      </c>
    </row>
    <row r="140" spans="1:2">
      <c r="A140" t="s">
        <v>245</v>
      </c>
      <c r="B140" s="74" t="str">
        <f>Background!F138</f>
        <v>N/A</v>
      </c>
    </row>
    <row r="141" spans="1:2">
      <c r="A141" t="s">
        <v>246</v>
      </c>
      <c r="B141" s="74" t="str">
        <f>Background!F139</f>
        <v>N/A</v>
      </c>
    </row>
    <row r="142" spans="1:2">
      <c r="A142" t="s">
        <v>247</v>
      </c>
      <c r="B142" s="74" t="str">
        <f>Background!F140</f>
        <v>N/A</v>
      </c>
    </row>
    <row r="143" spans="1:2">
      <c r="A143" t="s">
        <v>248</v>
      </c>
      <c r="B143" s="74" t="str">
        <f>Background!F141</f>
        <v>N/A</v>
      </c>
    </row>
    <row r="144" spans="1:2">
      <c r="A144" t="s">
        <v>9</v>
      </c>
      <c r="B144" s="74" t="str">
        <f>Background!F142</f>
        <v>N/A</v>
      </c>
    </row>
    <row r="145" spans="1:4">
      <c r="A145" t="s">
        <v>249</v>
      </c>
      <c r="B145" s="74" t="str">
        <f>Background!F143</f>
        <v>N/A</v>
      </c>
    </row>
    <row r="146" spans="1:4">
      <c r="A146" t="s">
        <v>250</v>
      </c>
      <c r="B146" s="74" t="str">
        <f>Background!F144</f>
        <v>N/A</v>
      </c>
    </row>
    <row r="147" spans="1:4">
      <c r="A147" t="s">
        <v>251</v>
      </c>
      <c r="B147" s="74">
        <f>Background!F145</f>
        <v>0</v>
      </c>
    </row>
    <row r="148" spans="1:4">
      <c r="A148" s="67" t="s">
        <v>252</v>
      </c>
      <c r="B148" s="74"/>
    </row>
    <row r="149" spans="1:4">
      <c r="A149" t="s">
        <v>81</v>
      </c>
      <c r="B149" s="74" t="str">
        <f>Background!F147</f>
        <v>N/A</v>
      </c>
    </row>
    <row r="150" spans="1:4">
      <c r="A150" t="s">
        <v>82</v>
      </c>
      <c r="B150" s="74" t="str">
        <f>Background!F148</f>
        <v>N/A</v>
      </c>
    </row>
    <row r="151" spans="1:4">
      <c r="A151" t="s">
        <v>83</v>
      </c>
      <c r="B151" s="74" t="str">
        <f>Background!F149</f>
        <v>N/A</v>
      </c>
    </row>
    <row r="152" spans="1:4">
      <c r="A152" t="s">
        <v>84</v>
      </c>
      <c r="B152" s="74" t="str">
        <f>Background!F150</f>
        <v>N/A</v>
      </c>
    </row>
    <row r="153" spans="1:4">
      <c r="A153" t="s">
        <v>85</v>
      </c>
      <c r="B153" s="74" t="str">
        <f>Background!F151</f>
        <v>N/A</v>
      </c>
    </row>
    <row r="154" spans="1:4">
      <c r="A154" t="s">
        <v>86</v>
      </c>
      <c r="B154" s="74" t="str">
        <f>Background!F152</f>
        <v>N/A</v>
      </c>
    </row>
    <row r="155" spans="1:4">
      <c r="A155" t="s">
        <v>87</v>
      </c>
      <c r="B155" s="74" t="str">
        <f>Background!F153</f>
        <v>N/A</v>
      </c>
    </row>
    <row r="156" spans="1:4">
      <c r="A156" t="s">
        <v>88</v>
      </c>
      <c r="B156" s="74" t="str">
        <f>Background!F154</f>
        <v>N/A</v>
      </c>
    </row>
    <row r="157" spans="1:4">
      <c r="A157" t="s">
        <v>167</v>
      </c>
      <c r="B157" s="74" t="str">
        <f>Background!F155</f>
        <v>N/A</v>
      </c>
    </row>
    <row r="158" spans="1:4">
      <c r="A158" t="s">
        <v>253</v>
      </c>
      <c r="B158" s="74" t="str">
        <f>Background!F156</f>
        <v>N/A</v>
      </c>
    </row>
    <row r="159" spans="1:4">
      <c r="A159" s="67" t="s">
        <v>254</v>
      </c>
      <c r="B159" s="69" t="s">
        <v>90</v>
      </c>
      <c r="C159" s="69" t="s">
        <v>91</v>
      </c>
      <c r="D159" s="69" t="s">
        <v>120</v>
      </c>
    </row>
    <row r="160" spans="1:4">
      <c r="A160" t="s">
        <v>255</v>
      </c>
      <c r="B160" s="81" t="str">
        <f>Background!F158</f>
        <v>N/A</v>
      </c>
      <c r="C160" s="81" t="str">
        <f>Background!G158</f>
        <v>N/A</v>
      </c>
      <c r="D160" s="81" t="str">
        <f>Background!H158</f>
        <v>N/A</v>
      </c>
    </row>
    <row r="161" spans="1:4">
      <c r="A161" t="s">
        <v>256</v>
      </c>
      <c r="B161" s="81" t="str">
        <f>Background!F159</f>
        <v>N/A</v>
      </c>
      <c r="C161" s="81" t="str">
        <f>Background!G159</f>
        <v>N/A</v>
      </c>
      <c r="D161" s="81" t="str">
        <f>Background!H159</f>
        <v>N/A</v>
      </c>
    </row>
    <row r="162" spans="1:4">
      <c r="A162" t="s">
        <v>257</v>
      </c>
      <c r="B162" s="81" t="str">
        <f>Background!F160</f>
        <v>N/A</v>
      </c>
      <c r="C162" s="81" t="str">
        <f>Background!G160</f>
        <v>N/A</v>
      </c>
      <c r="D162" s="81" t="str">
        <f>Background!H160</f>
        <v>N/A</v>
      </c>
    </row>
    <row r="163" spans="1:4">
      <c r="A163" t="s">
        <v>258</v>
      </c>
      <c r="B163" s="81" t="str">
        <f>Background!F161</f>
        <v>N/A</v>
      </c>
      <c r="C163" s="81" t="str">
        <f>Background!G161</f>
        <v>N/A</v>
      </c>
      <c r="D163" s="81" t="str">
        <f>Background!H161</f>
        <v>N/A</v>
      </c>
    </row>
    <row r="164" spans="1:4">
      <c r="A164" t="s">
        <v>259</v>
      </c>
      <c r="B164" s="81" t="str">
        <f>Background!F162</f>
        <v>N/A</v>
      </c>
      <c r="C164" s="81" t="str">
        <f>Background!G162</f>
        <v>N/A</v>
      </c>
      <c r="D164" s="81" t="str">
        <f>Background!H162</f>
        <v>N/A</v>
      </c>
    </row>
    <row r="165" spans="1:4">
      <c r="A165" t="s">
        <v>260</v>
      </c>
      <c r="B165" s="81" t="str">
        <f>Background!F163</f>
        <v>N/A</v>
      </c>
      <c r="C165" s="81" t="str">
        <f>Background!G163</f>
        <v>N/A</v>
      </c>
      <c r="D165" s="81" t="str">
        <f>Background!H163</f>
        <v>N/A</v>
      </c>
    </row>
    <row r="166" spans="1:4">
      <c r="A166" s="67" t="s">
        <v>261</v>
      </c>
      <c r="B166" s="67"/>
      <c r="C166" s="67" t="s">
        <v>318</v>
      </c>
    </row>
    <row r="167" spans="1:4">
      <c r="A167" t="s">
        <v>262</v>
      </c>
      <c r="B167" s="74"/>
      <c r="C167" s="74" t="str">
        <f>Background!G165</f>
        <v>N/A</v>
      </c>
    </row>
    <row r="168" spans="1:4">
      <c r="A168" t="s">
        <v>263</v>
      </c>
      <c r="B168" s="74"/>
      <c r="C168" s="74" t="str">
        <f>Background!G166</f>
        <v>N/A</v>
      </c>
    </row>
    <row r="169" spans="1:4">
      <c r="A169" t="s">
        <v>167</v>
      </c>
      <c r="B169" s="67" t="str">
        <f>Background!F167</f>
        <v/>
      </c>
      <c r="C169" s="74" t="str">
        <f>Background!G167</f>
        <v>N/A</v>
      </c>
    </row>
    <row r="170" spans="1:4">
      <c r="A170" s="67" t="s">
        <v>264</v>
      </c>
      <c r="B170" s="75"/>
    </row>
    <row r="171" spans="1:4">
      <c r="A171" t="s">
        <v>265</v>
      </c>
      <c r="B171" s="75" t="str">
        <f>Background!F169</f>
        <v>N/A</v>
      </c>
    </row>
    <row r="172" spans="1:4">
      <c r="A172" t="s">
        <v>266</v>
      </c>
      <c r="B172" s="75" t="str">
        <f>Background!F170</f>
        <v>N/A</v>
      </c>
    </row>
    <row r="173" spans="1:4">
      <c r="A173" t="s">
        <v>267</v>
      </c>
      <c r="B173" s="75" t="str">
        <f>Background!F171</f>
        <v>N/A</v>
      </c>
    </row>
    <row r="174" spans="1:4">
      <c r="A174" s="67" t="s">
        <v>268</v>
      </c>
      <c r="B174" s="75"/>
    </row>
    <row r="175" spans="1:4">
      <c r="A175" t="s">
        <v>269</v>
      </c>
      <c r="B175" s="75" t="str">
        <f>Background!F173</f>
        <v>N/A</v>
      </c>
    </row>
    <row r="176" spans="1:4">
      <c r="A176" t="s">
        <v>270</v>
      </c>
      <c r="B176" s="75" t="str">
        <f>Background!F174</f>
        <v>N/A</v>
      </c>
    </row>
    <row r="177" spans="1:7">
      <c r="A177" s="67" t="s">
        <v>271</v>
      </c>
      <c r="B177" s="75"/>
    </row>
    <row r="178" spans="1:7">
      <c r="A178" t="s">
        <v>272</v>
      </c>
      <c r="B178" s="75" t="str">
        <f>Background!F176</f>
        <v>N/A</v>
      </c>
    </row>
    <row r="179" spans="1:7">
      <c r="A179" t="s">
        <v>273</v>
      </c>
      <c r="B179" s="75" t="str">
        <f>Background!F177</f>
        <v>N/A</v>
      </c>
    </row>
    <row r="180" spans="1:7">
      <c r="A180" t="s">
        <v>99</v>
      </c>
      <c r="B180" s="75" t="str">
        <f>Background!F178</f>
        <v>N/A</v>
      </c>
    </row>
    <row r="181" spans="1:7">
      <c r="A181" t="s">
        <v>274</v>
      </c>
      <c r="B181" s="80" t="str">
        <f>Background!F179</f>
        <v>N/A</v>
      </c>
    </row>
    <row r="182" spans="1:7">
      <c r="A182" t="s">
        <v>275</v>
      </c>
      <c r="B182" s="75" t="str">
        <f>Background!F180</f>
        <v>N/A</v>
      </c>
    </row>
    <row r="183" spans="1:7">
      <c r="A183" t="s">
        <v>276</v>
      </c>
      <c r="B183" s="75" t="str">
        <f>Background!F181</f>
        <v>N/A</v>
      </c>
    </row>
    <row r="184" spans="1:7">
      <c r="A184" t="s">
        <v>91</v>
      </c>
      <c r="B184" s="75" t="str">
        <f>Background!F182</f>
        <v>N/A</v>
      </c>
    </row>
    <row r="185" spans="1:7">
      <c r="A185" t="s">
        <v>277</v>
      </c>
      <c r="B185" s="75" t="str">
        <f>Background!F183</f>
        <v>N/A</v>
      </c>
    </row>
    <row r="187" spans="1:7">
      <c r="A187" s="67" t="s">
        <v>348</v>
      </c>
      <c r="B187">
        <v>1</v>
      </c>
      <c r="C187">
        <v>2</v>
      </c>
      <c r="D187">
        <v>3</v>
      </c>
      <c r="E187">
        <v>4</v>
      </c>
      <c r="F187">
        <v>5</v>
      </c>
      <c r="G187">
        <v>6</v>
      </c>
    </row>
    <row r="188" spans="1:7">
      <c r="A188" s="82" t="s">
        <v>17</v>
      </c>
      <c r="B188" t="str">
        <f>IF(ISBLANK(Background!F186),"",Background!F186)</f>
        <v/>
      </c>
      <c r="C188" t="str">
        <f>IF(ISBLANK(Background!G186),"",Background!G186)</f>
        <v/>
      </c>
      <c r="D188" t="str">
        <f>IF(ISBLANK(Background!H186),"",Background!H186)</f>
        <v/>
      </c>
      <c r="E188" t="str">
        <f>IF(ISBLANK(Background!I186),"",Background!I186)</f>
        <v/>
      </c>
      <c r="F188" t="str">
        <f>IF(ISBLANK(Background!J186),"",Background!J186)</f>
        <v/>
      </c>
      <c r="G188" t="str">
        <f>IF(ISBLANK(Background!K186),"",Background!K186)</f>
        <v/>
      </c>
    </row>
    <row r="189" spans="1:7">
      <c r="A189" s="82" t="s">
        <v>114</v>
      </c>
      <c r="B189" t="str">
        <f>IF(ISBLANK(Background!F187),"",Background!F187)</f>
        <v/>
      </c>
      <c r="C189" t="str">
        <f>IF(ISBLANK(Background!G187),"",Background!G187)</f>
        <v/>
      </c>
      <c r="D189" t="str">
        <f>IF(ISBLANK(Background!H187),"",Background!H187)</f>
        <v/>
      </c>
      <c r="E189" t="str">
        <f>IF(ISBLANK(Background!I187),"",Background!I187)</f>
        <v/>
      </c>
      <c r="F189" t="str">
        <f>IF(ISBLANK(Background!J187),"",Background!J187)</f>
        <v/>
      </c>
      <c r="G189" t="str">
        <f>IF(ISBLANK(Background!K187),"",Background!K187)</f>
        <v/>
      </c>
    </row>
    <row r="190" spans="1:7">
      <c r="A190" s="82" t="s">
        <v>279</v>
      </c>
      <c r="B190" t="str">
        <f>IF(ISBLANK(Background!F188),"",Background!F188)</f>
        <v/>
      </c>
      <c r="C190" t="str">
        <f>IF(ISBLANK(Background!G188),"",Background!G188)</f>
        <v/>
      </c>
      <c r="D190" t="str">
        <f>IF(ISBLANK(Background!H188),"",Background!H188)</f>
        <v/>
      </c>
      <c r="E190" t="str">
        <f>IF(ISBLANK(Background!I188),"",Background!I188)</f>
        <v/>
      </c>
      <c r="F190" t="str">
        <f>IF(ISBLANK(Background!J188),"",Background!J188)</f>
        <v/>
      </c>
      <c r="G190" t="str">
        <f>IF(ISBLANK(Background!K188),"",Background!K188)</f>
        <v/>
      </c>
    </row>
    <row r="191" spans="1:7">
      <c r="A191" s="82" t="s">
        <v>347</v>
      </c>
      <c r="B191" t="str">
        <f>IF(ISBLANK(Background!F189),"",Background!F189)</f>
        <v/>
      </c>
      <c r="C191" t="str">
        <f>IF(ISBLANK(Background!G189),"",Background!G189)</f>
        <v/>
      </c>
      <c r="D191" t="str">
        <f>IF(ISBLANK(Background!H189),"",Background!H189)</f>
        <v/>
      </c>
      <c r="E191" t="str">
        <f>IF(ISBLANK(Background!I189),"",Background!I189)</f>
        <v/>
      </c>
      <c r="F191" t="str">
        <f>IF(ISBLANK(Background!J189),"",Background!J189)</f>
        <v/>
      </c>
      <c r="G191" t="str">
        <f>IF(ISBLANK(Background!K189),"",Background!K189)</f>
        <v/>
      </c>
    </row>
    <row r="194" spans="1:13">
      <c r="A194" s="67" t="s">
        <v>507</v>
      </c>
    </row>
    <row r="195" spans="1:13">
      <c r="A195" s="90" t="s">
        <v>159</v>
      </c>
    </row>
    <row r="196" spans="1:13">
      <c r="A196" t="s">
        <v>115</v>
      </c>
      <c r="B196" t="str">
        <f>IF(Instructions!H8&gt;1,Owners!E34,"")</f>
        <v/>
      </c>
    </row>
    <row r="197" spans="1:13">
      <c r="A197" t="s">
        <v>116</v>
      </c>
      <c r="B197" t="str">
        <f>IF(Instructions!H8&gt;1,Owners!G34,"")</f>
        <v/>
      </c>
    </row>
    <row r="198" spans="1:13">
      <c r="A198" t="s">
        <v>117</v>
      </c>
      <c r="B198" t="str">
        <f>IF(Instructions!H8&gt;1,Owners!H34,"")</f>
        <v/>
      </c>
    </row>
    <row r="199" spans="1:13">
      <c r="A199" t="s">
        <v>160</v>
      </c>
      <c r="B199" s="93" t="str">
        <f>IF(Instructions!H8&gt;1,Owners!H35,"")</f>
        <v/>
      </c>
    </row>
    <row r="200" spans="1:13">
      <c r="A200" t="s">
        <v>161</v>
      </c>
      <c r="B200" t="str">
        <f>IF(Instructions!H8&gt;1,Owners!H36,"")</f>
        <v/>
      </c>
    </row>
    <row r="201" spans="1:13">
      <c r="A201" t="s">
        <v>162</v>
      </c>
      <c r="B201" s="93" t="str">
        <f>IF(Instructions!H8&gt;1,Owners!H38,"")</f>
        <v/>
      </c>
    </row>
    <row r="202" spans="1:13">
      <c r="A202" t="s">
        <v>163</v>
      </c>
      <c r="B202" s="93" t="str">
        <f>IF(Instructions!H8&gt;1,Owners!H39,"")</f>
        <v/>
      </c>
    </row>
    <row r="203" spans="1:13">
      <c r="A203" t="s">
        <v>164</v>
      </c>
      <c r="B203" t="str">
        <f>IF(Instructions!H8&gt;1,Owners!H40,"")</f>
        <v/>
      </c>
    </row>
    <row r="204" spans="1:13">
      <c r="A204" s="68" t="s">
        <v>23</v>
      </c>
      <c r="B204" s="68">
        <v>3</v>
      </c>
      <c r="C204" s="75" t="b">
        <v>0</v>
      </c>
      <c r="D204" s="68">
        <v>15</v>
      </c>
      <c r="E204" s="75" t="b">
        <v>0</v>
      </c>
      <c r="F204" s="68">
        <v>52</v>
      </c>
      <c r="G204" s="75" t="b">
        <v>0</v>
      </c>
      <c r="H204" s="68" t="s">
        <v>165</v>
      </c>
      <c r="I204" s="75" t="b">
        <v>0</v>
      </c>
      <c r="K204" s="68" t="str">
        <f>IF(G208=FALSE,M204,M204&amp;K205)</f>
        <v/>
      </c>
      <c r="L204" s="68"/>
      <c r="M204" s="68" t="str">
        <f>IF(COUNTIF(C204:I207, TRUE)&lt;&gt;0,LEFT(CONCATENATE(IF(C204,B204&amp; ", ",""),IF(C205,B205&amp; ", ",""),IF(C206,B206&amp; ", ",""),IF(C207,B207&amp; ", ",""),IF(E204,D204&amp; ", ",""),IF(E205,D205&amp; ", ",""),IF(E206,D206&amp; ", ",""),IF(E207,D207&amp; ", ",""),IF(G204,F204&amp; ", ",""),IF(G205,F205&amp; ", ",""),IF(G206,F206&amp; ", ",""),IF(G207,F207&amp; ", ",""),IF(I204,H204&amp; ", ",""),IF(I205,H205&amp; ", ",""),IF(I206,I207&amp; ", ","")),LEN(CONCATENATE(IF(C204,B204&amp; ", ",""),IF(C205,B205&amp; ", ",""),IF(C206,B206&amp; ", ",""),IF(C207,B207&amp; ", ",""),IF(E204,D204&amp; ", ",""),IF(E205,D205&amp; ", ",""),IF(E206,D206&amp; ", ",""),IF(E207,D207&amp; ", ",""),IF(G208,F208&amp; ", ",""),IF(G204,F204&amp; ", ",""),IF(G205,F205&amp; ", ",""),IF(G206,F206&amp; ", ",""),IF(G207,F207&amp; ", ",""),IF(I204,H204&amp; ", ",""),IF(I205,H205&amp; ", ",""),IF(I206,I207&amp; ", ","")))-2),"")</f>
        <v/>
      </c>
    </row>
    <row r="205" spans="1:13">
      <c r="A205" s="68"/>
      <c r="B205" s="68">
        <v>5</v>
      </c>
      <c r="C205" s="75" t="b">
        <v>0</v>
      </c>
      <c r="D205" s="68">
        <v>22</v>
      </c>
      <c r="E205" s="75" t="b">
        <v>0</v>
      </c>
      <c r="F205" s="68">
        <v>62</v>
      </c>
      <c r="G205" s="75" t="b">
        <v>0</v>
      </c>
      <c r="H205" s="68" t="s">
        <v>166</v>
      </c>
      <c r="I205" s="75" t="b">
        <v>0</v>
      </c>
      <c r="K205" s="68" t="str">
        <f>IF(G208=TRUE,F208,"")</f>
        <v/>
      </c>
      <c r="L205" s="68"/>
      <c r="M205" s="68"/>
    </row>
    <row r="206" spans="1:13">
      <c r="A206" s="68"/>
      <c r="B206" s="68">
        <v>6</v>
      </c>
      <c r="C206" s="75" t="b">
        <v>0</v>
      </c>
      <c r="D206" s="68">
        <v>24</v>
      </c>
      <c r="E206" s="75" t="b">
        <v>0</v>
      </c>
      <c r="F206" s="68">
        <v>63</v>
      </c>
      <c r="G206" s="75" t="b">
        <v>0</v>
      </c>
      <c r="H206" s="68" t="s">
        <v>167</v>
      </c>
      <c r="I206" s="75" t="b">
        <v>0</v>
      </c>
      <c r="K206" s="68"/>
    </row>
    <row r="207" spans="1:13">
      <c r="A207" s="68"/>
      <c r="B207" s="68">
        <v>7</v>
      </c>
      <c r="C207" s="75" t="b">
        <v>0</v>
      </c>
      <c r="D207" s="68">
        <v>42</v>
      </c>
      <c r="E207" s="75" t="b">
        <v>0</v>
      </c>
      <c r="F207" s="68">
        <v>65</v>
      </c>
      <c r="G207" s="75" t="b">
        <v>0</v>
      </c>
      <c r="H207" s="68" t="s">
        <v>168</v>
      </c>
      <c r="I207" s="75">
        <f>Owners!E45</f>
        <v>0</v>
      </c>
      <c r="K207" s="68"/>
    </row>
    <row r="208" spans="1:13">
      <c r="A208" s="68" t="s">
        <v>24</v>
      </c>
      <c r="B208" s="68" t="s">
        <v>156</v>
      </c>
      <c r="C208" s="75" t="b">
        <v>0</v>
      </c>
      <c r="D208" s="68" t="s">
        <v>172</v>
      </c>
      <c r="E208" s="75" t="b">
        <v>0</v>
      </c>
      <c r="F208" s="68">
        <v>66</v>
      </c>
      <c r="G208" s="75" t="b">
        <v>0</v>
      </c>
      <c r="H208" s="68"/>
      <c r="I208" s="75"/>
      <c r="K208" s="83" t="str">
        <f>IF(COUNTIF(C208:I211, TRUE)&lt;&gt;0,LEFT(CONCATENATE(IF(C208,B208&amp; ", ",""),IF(C209,B209&amp; ", ",""),IF(C210,B210&amp; ", ",""),IF(C211,B211&amp; ", ",""),IF(E208,D208&amp; ", ",""),IF(E209,D209&amp; ", ",""),IF(E210,D210&amp; ", ",""),IF(E211,D211&amp; ", ",""),IF(G209,F209&amp; ", ",""),IF(G210,F210&amp; ", ",""),IF(G211,F211&amp; ", ",""),IF(G212,F212&amp; ", ",""),IF(I209,H209&amp; ", ",""),IF(I210,I211&amp; ", ","")),LEN(CONCATENATE(IF(C208,B208&amp; ", ",""),IF(C209,B209&amp; ", ",""),IF(C210,B210&amp; ", ",""),IF(C211,B211&amp; ", ",""),IF(E208,D208&amp; ", ",""),IF(E209,D209&amp; ", ",""),IF(E210,D210&amp; ", ",""),IF(E211,D211&amp; ", ",""),IF(G209,F209&amp; ", ",""),IF(G210,F210&amp; ", ",""),IF(G211,F211&amp; ", ",""),IF(G212,F212&amp; ", ",""),IF(I209,H209&amp; ", ",""),IF(I210,I211&amp; ", ","")))-2),"")</f>
        <v/>
      </c>
    </row>
    <row r="209" spans="1:11">
      <c r="A209" s="68"/>
      <c r="B209" s="68" t="s">
        <v>169</v>
      </c>
      <c r="C209" s="75" t="b">
        <v>0</v>
      </c>
      <c r="D209" s="68" t="s">
        <v>173</v>
      </c>
      <c r="E209" s="75" t="b">
        <v>0</v>
      </c>
      <c r="F209" s="68" t="s">
        <v>109</v>
      </c>
      <c r="G209" s="75" t="b">
        <v>0</v>
      </c>
      <c r="H209" s="68" t="s">
        <v>178</v>
      </c>
      <c r="I209" s="75" t="b">
        <v>0</v>
      </c>
      <c r="K209" s="68"/>
    </row>
    <row r="210" spans="1:11">
      <c r="A210" s="68"/>
      <c r="B210" s="68" t="s">
        <v>170</v>
      </c>
      <c r="C210" s="75" t="b">
        <v>0</v>
      </c>
      <c r="D210" s="68" t="s">
        <v>174</v>
      </c>
      <c r="E210" s="75" t="b">
        <v>0</v>
      </c>
      <c r="F210" s="68" t="s">
        <v>176</v>
      </c>
      <c r="G210" s="75" t="b">
        <v>0</v>
      </c>
      <c r="H210" s="68" t="s">
        <v>167</v>
      </c>
      <c r="I210" s="75" t="b">
        <v>0</v>
      </c>
      <c r="K210" s="68"/>
    </row>
    <row r="211" spans="1:11">
      <c r="A211" s="68"/>
      <c r="B211" s="68" t="s">
        <v>171</v>
      </c>
      <c r="C211" s="75" t="b">
        <v>0</v>
      </c>
      <c r="D211" s="68" t="s">
        <v>175</v>
      </c>
      <c r="E211" s="75" t="b">
        <v>0</v>
      </c>
      <c r="F211" s="68" t="s">
        <v>177</v>
      </c>
      <c r="G211" s="75" t="b">
        <v>0</v>
      </c>
      <c r="H211" s="68" t="s">
        <v>179</v>
      </c>
      <c r="I211" s="75">
        <f>Owners!F49</f>
        <v>0</v>
      </c>
      <c r="K211" s="68"/>
    </row>
    <row r="212" spans="1:11">
      <c r="A212" t="s">
        <v>25</v>
      </c>
      <c r="B212" s="68" t="s">
        <v>180</v>
      </c>
      <c r="C212" s="75" t="b">
        <v>0</v>
      </c>
      <c r="D212" s="68" t="s">
        <v>184</v>
      </c>
      <c r="E212" s="75" t="b">
        <v>0</v>
      </c>
      <c r="F212" s="68" t="s">
        <v>110</v>
      </c>
      <c r="G212" s="75" t="b">
        <v>0</v>
      </c>
      <c r="K212" s="83" t="str">
        <f>IF(COUNTIF(C212:E215, TRUE)&lt;&gt;0,LEFT(CONCATENATE(IF(C212,B212&amp; ", ",""),IF(C213,B213&amp; ", ",""),IF(C214,B214&amp; ", ",""),IF(C215,B215&amp; ", ",""),IF(E212,D212&amp; ", ",""),IF(E213,D213&amp; ", ",""),IF(E214,E215&amp; ", ","")),LEN(CONCATENATE(IF(C212,B212&amp; ", ",""),IF(C213,B213&amp; ", ",""),IF(C214,B214&amp; ", ",""),IF(C215,B215&amp; ", ",""),IF(E212,D212&amp; ", ",""),IF(E213,D213&amp; ", ",""),IF(E214,E215&amp; ", ","")))-2),"")</f>
        <v/>
      </c>
    </row>
    <row r="213" spans="1:11">
      <c r="B213" s="68" t="s">
        <v>181</v>
      </c>
      <c r="C213" s="75" t="b">
        <v>0</v>
      </c>
      <c r="D213" s="68" t="s">
        <v>166</v>
      </c>
      <c r="E213" s="75" t="b">
        <v>0</v>
      </c>
      <c r="G213" s="75"/>
    </row>
    <row r="214" spans="1:11">
      <c r="B214" s="68" t="s">
        <v>182</v>
      </c>
      <c r="C214" s="75" t="b">
        <v>0</v>
      </c>
      <c r="D214" s="68" t="s">
        <v>167</v>
      </c>
      <c r="E214" s="75" t="b">
        <v>0</v>
      </c>
    </row>
    <row r="215" spans="1:11">
      <c r="B215" s="68" t="s">
        <v>183</v>
      </c>
      <c r="C215" s="75" t="b">
        <v>0</v>
      </c>
      <c r="D215" s="68" t="s">
        <v>185</v>
      </c>
      <c r="E215" s="75">
        <f>Owners!F52</f>
        <v>0</v>
      </c>
    </row>
    <row r="216" spans="1:11">
      <c r="A216" s="67" t="s">
        <v>508</v>
      </c>
    </row>
    <row r="217" spans="1:11">
      <c r="A217" s="90" t="s">
        <v>159</v>
      </c>
    </row>
    <row r="218" spans="1:11">
      <c r="A218" t="s">
        <v>115</v>
      </c>
      <c r="B218" t="str">
        <f>IF(Instructions!H8&gt;2,Owners!E61,"")</f>
        <v/>
      </c>
    </row>
    <row r="219" spans="1:11">
      <c r="A219" t="s">
        <v>116</v>
      </c>
      <c r="B219" t="str">
        <f>IF(Instructions!H8&gt;2,Owners!G61,"")</f>
        <v/>
      </c>
    </row>
    <row r="220" spans="1:11">
      <c r="A220" t="s">
        <v>117</v>
      </c>
      <c r="B220" t="str">
        <f>IF(Instructions!H8&gt;2,Owners!H61,"")</f>
        <v/>
      </c>
    </row>
    <row r="221" spans="1:11">
      <c r="A221" t="s">
        <v>160</v>
      </c>
      <c r="B221" s="93" t="str">
        <f>IF(Instructions!H8&gt;2,Owners!H62,"")</f>
        <v/>
      </c>
    </row>
    <row r="222" spans="1:11">
      <c r="A222" t="s">
        <v>161</v>
      </c>
      <c r="B222" t="str">
        <f>IF(Instructions!H8&gt;2,Owners!H63,"")</f>
        <v/>
      </c>
    </row>
    <row r="223" spans="1:11">
      <c r="A223" t="s">
        <v>162</v>
      </c>
      <c r="B223" s="93" t="str">
        <f>IF(Instructions!H8&gt;2,Owners!H65,"")</f>
        <v/>
      </c>
    </row>
    <row r="224" spans="1:11">
      <c r="A224" t="s">
        <v>163</v>
      </c>
      <c r="B224" s="93" t="str">
        <f>IF(Instructions!H8&gt;2,Owners!H66,"")</f>
        <v/>
      </c>
    </row>
    <row r="225" spans="1:13">
      <c r="A225" t="s">
        <v>164</v>
      </c>
      <c r="B225" t="str">
        <f>IF(Instructions!H8&gt;2,Owners!H67,"")</f>
        <v/>
      </c>
    </row>
    <row r="226" spans="1:13">
      <c r="A226" s="68" t="s">
        <v>23</v>
      </c>
      <c r="B226" s="68">
        <v>3</v>
      </c>
      <c r="C226" s="75" t="b">
        <v>0</v>
      </c>
      <c r="D226" s="68">
        <v>15</v>
      </c>
      <c r="E226" s="75" t="b">
        <v>0</v>
      </c>
      <c r="F226" s="68">
        <v>52</v>
      </c>
      <c r="G226" s="75" t="b">
        <v>0</v>
      </c>
      <c r="H226" s="68" t="s">
        <v>165</v>
      </c>
      <c r="I226" s="75" t="b">
        <v>0</v>
      </c>
      <c r="K226" s="68" t="str">
        <f>IF(G230=FALSE,M226,M226&amp;K227)</f>
        <v/>
      </c>
      <c r="L226" s="68"/>
      <c r="M226" s="68" t="str">
        <f>IF(COUNTIF(C226:I229, TRUE)&lt;&gt;0,LEFT(CONCATENATE(IF(C226,B226&amp; ", ",""),IF(C227,B227&amp; ", ",""),IF(C228,B228&amp; ", ",""),IF(C229,B229&amp; ", ",""),IF(E226,D226&amp; ", ",""),IF(E227,D227&amp; ", ",""),IF(E228,D228&amp; ", ",""),IF(E229,D229&amp; ", ",""),IF(G226,F226&amp; ", ",""),IF(G227,F227&amp; ", ",""),IF(G228,F228&amp; ", ",""),IF(G229,F229&amp; ", ",""),IF(I226,H226&amp; ", ",""),IF(I227,H227&amp; ", ",""),IF(I228,I229&amp; ", ","")),LEN(CONCATENATE(IF(C226,B226&amp; ", ",""),IF(C227,B227&amp; ", ",""),IF(C228,B228&amp; ", ",""),IF(C229,B229&amp; ", ",""),IF(E226,D226&amp; ", ",""),IF(E227,D227&amp; ", ",""),IF(E228,D228&amp; ", ",""),IF(E229,D229&amp; ", ",""),IF(G230,F230&amp; ", ",""),IF(G226,F226&amp; ", ",""),IF(G227,F227&amp; ", ",""),IF(G228,F228&amp; ", ",""),IF(G229,F229&amp; ", ",""),IF(I226,H226&amp; ", ",""),IF(I227,H227&amp; ", ",""),IF(I228,I229&amp; ", ","")))-2),"")</f>
        <v/>
      </c>
    </row>
    <row r="227" spans="1:13">
      <c r="A227" s="68"/>
      <c r="B227" s="68">
        <v>5</v>
      </c>
      <c r="C227" s="75" t="b">
        <v>0</v>
      </c>
      <c r="D227" s="68">
        <v>22</v>
      </c>
      <c r="E227" s="75" t="b">
        <v>0</v>
      </c>
      <c r="F227" s="68">
        <v>62</v>
      </c>
      <c r="G227" s="75" t="b">
        <v>0</v>
      </c>
      <c r="H227" s="68" t="s">
        <v>166</v>
      </c>
      <c r="I227" s="75" t="b">
        <v>0</v>
      </c>
      <c r="K227" s="68" t="str">
        <f>IF(G230=TRUE,F230,"")</f>
        <v/>
      </c>
      <c r="L227" s="68"/>
      <c r="M227" s="68"/>
    </row>
    <row r="228" spans="1:13">
      <c r="A228" s="68"/>
      <c r="B228" s="68">
        <v>6</v>
      </c>
      <c r="C228" s="75" t="b">
        <v>0</v>
      </c>
      <c r="D228" s="68">
        <v>24</v>
      </c>
      <c r="E228" s="75" t="b">
        <v>0</v>
      </c>
      <c r="F228" s="68">
        <v>63</v>
      </c>
      <c r="G228" s="75" t="b">
        <v>0</v>
      </c>
      <c r="H228" s="68" t="s">
        <v>167</v>
      </c>
      <c r="I228" s="75" t="b">
        <v>0</v>
      </c>
      <c r="K228" s="68"/>
    </row>
    <row r="229" spans="1:13">
      <c r="A229" s="68"/>
      <c r="B229" s="68">
        <v>7</v>
      </c>
      <c r="C229" s="75" t="b">
        <v>0</v>
      </c>
      <c r="D229" s="68">
        <v>42</v>
      </c>
      <c r="E229" s="75" t="b">
        <v>0</v>
      </c>
      <c r="F229" s="68">
        <v>65</v>
      </c>
      <c r="G229" s="75" t="b">
        <v>0</v>
      </c>
      <c r="H229" s="68" t="s">
        <v>168</v>
      </c>
      <c r="I229" s="75">
        <f>Owners!E72</f>
        <v>0</v>
      </c>
      <c r="K229" s="68"/>
    </row>
    <row r="230" spans="1:13">
      <c r="A230" s="68" t="s">
        <v>24</v>
      </c>
      <c r="B230" s="68" t="s">
        <v>156</v>
      </c>
      <c r="C230" s="75" t="b">
        <v>0</v>
      </c>
      <c r="D230" s="68" t="s">
        <v>172</v>
      </c>
      <c r="E230" s="75" t="b">
        <v>0</v>
      </c>
      <c r="F230" s="68">
        <v>66</v>
      </c>
      <c r="G230" s="75" t="b">
        <v>0</v>
      </c>
      <c r="H230" s="68"/>
      <c r="I230" s="75"/>
      <c r="K230" s="83" t="str">
        <f>IF(COUNTIF(C230:I233, TRUE)&lt;&gt;0,LEFT(CONCATENATE(IF(C230,B230&amp; ", ",""),IF(C231,B231&amp; ", ",""),IF(C232,B232&amp; ", ",""),IF(C233,B233&amp; ", ",""),IF(E230,D230&amp; ", ",""),IF(E231,D231&amp; ", ",""),IF(E232,D232&amp; ", ",""),IF(E233,D233&amp; ", ",""),IF(G231,F231&amp; ", ",""),IF(G232,F232&amp; ", ",""),IF(G233,F233&amp; ", ",""),IF(G234,F234&amp; ", ",""),IF(I231,H231&amp; ", ",""),IF(I232,I233&amp; ", ","")),LEN(CONCATENATE(IF(C230,B230&amp; ", ",""),IF(C231,B231&amp; ", ",""),IF(C232,B232&amp; ", ",""),IF(C233,B233&amp; ", ",""),IF(E230,D230&amp; ", ",""),IF(E231,D231&amp; ", ",""),IF(E232,D232&amp; ", ",""),IF(E233,D233&amp; ", ",""),IF(G231,F231&amp; ", ",""),IF(G232,F232&amp; ", ",""),IF(G233,F233&amp; ", ",""),IF(G234,F234&amp; ", ",""),IF(I231,H231&amp; ", ",""),IF(I232,I233&amp; ", ","")))-2),"")</f>
        <v/>
      </c>
    </row>
    <row r="231" spans="1:13">
      <c r="A231" s="68"/>
      <c r="B231" s="68" t="s">
        <v>169</v>
      </c>
      <c r="C231" s="75" t="b">
        <v>0</v>
      </c>
      <c r="D231" s="68" t="s">
        <v>173</v>
      </c>
      <c r="E231" s="75" t="b">
        <v>0</v>
      </c>
      <c r="F231" s="68" t="s">
        <v>109</v>
      </c>
      <c r="G231" s="75" t="b">
        <v>0</v>
      </c>
      <c r="H231" s="68" t="s">
        <v>178</v>
      </c>
      <c r="I231" s="75" t="b">
        <v>0</v>
      </c>
      <c r="K231" s="68"/>
    </row>
    <row r="232" spans="1:13">
      <c r="A232" s="68"/>
      <c r="B232" s="68" t="s">
        <v>170</v>
      </c>
      <c r="C232" s="75" t="b">
        <v>0</v>
      </c>
      <c r="D232" s="68" t="s">
        <v>174</v>
      </c>
      <c r="E232" s="75" t="b">
        <v>0</v>
      </c>
      <c r="F232" s="68" t="s">
        <v>176</v>
      </c>
      <c r="G232" s="75" t="b">
        <v>0</v>
      </c>
      <c r="H232" s="68" t="s">
        <v>167</v>
      </c>
      <c r="I232" s="75" t="b">
        <v>0</v>
      </c>
      <c r="K232" s="68"/>
    </row>
    <row r="233" spans="1:13">
      <c r="A233" s="68"/>
      <c r="B233" s="68" t="s">
        <v>171</v>
      </c>
      <c r="C233" s="75" t="b">
        <v>0</v>
      </c>
      <c r="D233" s="68" t="s">
        <v>175</v>
      </c>
      <c r="E233" s="75" t="b">
        <v>0</v>
      </c>
      <c r="F233" s="68" t="s">
        <v>177</v>
      </c>
      <c r="G233" s="75" t="b">
        <v>0</v>
      </c>
      <c r="H233" s="68" t="s">
        <v>179</v>
      </c>
      <c r="I233" s="75">
        <f>Owners!F76</f>
        <v>0</v>
      </c>
      <c r="K233" s="68"/>
    </row>
    <row r="234" spans="1:13">
      <c r="A234" t="s">
        <v>25</v>
      </c>
      <c r="B234" s="68" t="s">
        <v>180</v>
      </c>
      <c r="C234" s="75" t="b">
        <v>0</v>
      </c>
      <c r="D234" s="68" t="s">
        <v>184</v>
      </c>
      <c r="E234" s="75" t="b">
        <v>0</v>
      </c>
      <c r="F234" s="68" t="s">
        <v>110</v>
      </c>
      <c r="G234" s="75" t="b">
        <v>0</v>
      </c>
      <c r="K234" s="83" t="str">
        <f>IF(COUNTIF(C234:E237, TRUE)&lt;&gt;0,LEFT(CONCATENATE(IF(C234,B234&amp; ", ",""),IF(C235,B235&amp; ", ",""),IF(C236,B236&amp; ", ",""),IF(C237,B237&amp; ", ",""),IF(E234,D234&amp; ", ",""),IF(E235,D235&amp; ", ",""),IF(E236,E237&amp; ", ","")),LEN(CONCATENATE(IF(C234,B234&amp; ", ",""),IF(C235,B235&amp; ", ",""),IF(C236,B236&amp; ", ",""),IF(C237,B237&amp; ", ",""),IF(E234,D234&amp; ", ",""),IF(E235,D235&amp; ", ",""),IF(E236,E237&amp; ", ","")))-2),"")</f>
        <v/>
      </c>
    </row>
    <row r="235" spans="1:13">
      <c r="B235" s="68" t="s">
        <v>181</v>
      </c>
      <c r="C235" s="75" t="b">
        <v>0</v>
      </c>
      <c r="D235" s="68" t="s">
        <v>166</v>
      </c>
      <c r="E235" s="75" t="b">
        <v>0</v>
      </c>
    </row>
    <row r="236" spans="1:13">
      <c r="B236" s="68" t="s">
        <v>182</v>
      </c>
      <c r="C236" s="75" t="b">
        <v>0</v>
      </c>
      <c r="D236" s="68" t="s">
        <v>167</v>
      </c>
      <c r="E236" s="75" t="b">
        <v>0</v>
      </c>
    </row>
    <row r="237" spans="1:13">
      <c r="B237" s="68" t="s">
        <v>183</v>
      </c>
      <c r="C237" s="75" t="b">
        <v>0</v>
      </c>
      <c r="D237" s="68" t="s">
        <v>185</v>
      </c>
      <c r="E237" s="75">
        <f>Owners!F79</f>
        <v>0</v>
      </c>
    </row>
    <row r="238" spans="1:13">
      <c r="A238" s="67" t="s">
        <v>509</v>
      </c>
    </row>
    <row r="239" spans="1:13">
      <c r="A239" s="90" t="s">
        <v>159</v>
      </c>
    </row>
    <row r="240" spans="1:13">
      <c r="A240" t="s">
        <v>115</v>
      </c>
      <c r="B240" t="str">
        <f>IF(Instructions!H8&gt;3,Owners!E88,"")</f>
        <v/>
      </c>
    </row>
    <row r="241" spans="1:13">
      <c r="A241" t="s">
        <v>116</v>
      </c>
      <c r="B241" t="str">
        <f>IF(Instructions!H8&gt;3,Owners!G88,"")</f>
        <v/>
      </c>
    </row>
    <row r="242" spans="1:13">
      <c r="A242" t="s">
        <v>117</v>
      </c>
      <c r="B242" t="str">
        <f>IF(Instructions!H8&gt;3,Owners!H88,"")</f>
        <v/>
      </c>
    </row>
    <row r="243" spans="1:13">
      <c r="A243" t="s">
        <v>160</v>
      </c>
      <c r="B243" s="93" t="str">
        <f>IF(Instructions!H8&gt;3,Owners!H89,"")</f>
        <v/>
      </c>
    </row>
    <row r="244" spans="1:13">
      <c r="A244" t="s">
        <v>161</v>
      </c>
      <c r="B244" t="str">
        <f>IF(Instructions!H8&gt;3,Owners!H90,"")</f>
        <v/>
      </c>
    </row>
    <row r="245" spans="1:13">
      <c r="A245" t="s">
        <v>162</v>
      </c>
      <c r="B245" s="93" t="str">
        <f>IF(Instructions!H8&gt;3,Owners!H92,"")</f>
        <v/>
      </c>
    </row>
    <row r="246" spans="1:13">
      <c r="A246" t="s">
        <v>163</v>
      </c>
      <c r="B246" s="93" t="str">
        <f>IF(Instructions!H8&gt;3,Owners!H93,"")</f>
        <v/>
      </c>
    </row>
    <row r="247" spans="1:13">
      <c r="A247" t="s">
        <v>164</v>
      </c>
      <c r="B247" t="str">
        <f>IF(Instructions!H8&gt;3,Owners!H94,"")</f>
        <v/>
      </c>
    </row>
    <row r="248" spans="1:13">
      <c r="A248" s="68" t="s">
        <v>23</v>
      </c>
      <c r="B248" s="68">
        <v>3</v>
      </c>
      <c r="C248" s="75" t="b">
        <v>0</v>
      </c>
      <c r="D248" s="68">
        <v>15</v>
      </c>
      <c r="E248" s="75" t="b">
        <v>0</v>
      </c>
      <c r="F248" s="68">
        <v>52</v>
      </c>
      <c r="G248" s="75" t="b">
        <v>0</v>
      </c>
      <c r="H248" s="68" t="s">
        <v>165</v>
      </c>
      <c r="I248" s="75" t="b">
        <v>0</v>
      </c>
      <c r="K248" s="68" t="str">
        <f>IF(G252=FALSE,M248,M248&amp;K249)</f>
        <v/>
      </c>
      <c r="L248" s="68"/>
      <c r="M248" s="68" t="str">
        <f>IF(COUNTIF(C248:I251, TRUE)&lt;&gt;0,LEFT(CONCATENATE(IF(C248,B248&amp; ", ",""),IF(C249,B249&amp; ", ",""),IF(C250,B250&amp; ", ",""),IF(C251,B251&amp; ", ",""),IF(E248,D248&amp; ", ",""),IF(E249,D249&amp; ", ",""),IF(E250,D250&amp; ", ",""),IF(E251,D251&amp; ", ",""),IF(G248,F248&amp; ", ",""),IF(G249,F249&amp; ", ",""),IF(G250,F250&amp; ", ",""),IF(G251,F251&amp; ", ",""),IF(I248,H248&amp; ", ",""),IF(I249,H249&amp; ", ",""),IF(I250,I251&amp; ", ","")),LEN(CONCATENATE(IF(C248,B248&amp; ", ",""),IF(C249,B249&amp; ", ",""),IF(C250,B250&amp; ", ",""),IF(C251,B251&amp; ", ",""),IF(E248,D248&amp; ", ",""),IF(E249,D249&amp; ", ",""),IF(E250,D250&amp; ", ",""),IF(E251,D251&amp; ", ",""),IF(G252,F252&amp; ", ",""),IF(G248,F248&amp; ", ",""),IF(G249,F249&amp; ", ",""),IF(G250,F250&amp; ", ",""),IF(G251,F251&amp; ", ",""),IF(I248,H248&amp; ", ",""),IF(I249,H249&amp; ", ",""),IF(I250,I251&amp; ", ","")))-2),"")</f>
        <v/>
      </c>
    </row>
    <row r="249" spans="1:13">
      <c r="A249" s="68"/>
      <c r="B249" s="68">
        <v>5</v>
      </c>
      <c r="C249" s="75" t="b">
        <v>0</v>
      </c>
      <c r="D249" s="68">
        <v>22</v>
      </c>
      <c r="E249" s="75" t="b">
        <v>0</v>
      </c>
      <c r="F249" s="68">
        <v>62</v>
      </c>
      <c r="G249" s="75" t="b">
        <v>0</v>
      </c>
      <c r="H249" s="68" t="s">
        <v>166</v>
      </c>
      <c r="I249" s="75" t="b">
        <v>0</v>
      </c>
      <c r="K249" s="68" t="str">
        <f>IF(G252=TRUE,F252,"")</f>
        <v/>
      </c>
      <c r="L249" s="68"/>
      <c r="M249" s="68"/>
    </row>
    <row r="250" spans="1:13">
      <c r="A250" s="68"/>
      <c r="B250" s="68">
        <v>6</v>
      </c>
      <c r="C250" s="75" t="b">
        <v>0</v>
      </c>
      <c r="D250" s="68">
        <v>24</v>
      </c>
      <c r="E250" s="75" t="b">
        <v>0</v>
      </c>
      <c r="F250" s="68">
        <v>63</v>
      </c>
      <c r="G250" s="75" t="b">
        <v>0</v>
      </c>
      <c r="H250" s="68" t="s">
        <v>167</v>
      </c>
      <c r="I250" s="75" t="b">
        <v>0</v>
      </c>
      <c r="K250" s="68"/>
    </row>
    <row r="251" spans="1:13">
      <c r="A251" s="68"/>
      <c r="B251" s="68">
        <v>7</v>
      </c>
      <c r="C251" s="75" t="b">
        <v>0</v>
      </c>
      <c r="D251" s="68">
        <v>42</v>
      </c>
      <c r="E251" s="75" t="b">
        <v>0</v>
      </c>
      <c r="F251" s="68">
        <v>65</v>
      </c>
      <c r="G251" s="75" t="b">
        <v>0</v>
      </c>
      <c r="H251" s="68" t="s">
        <v>168</v>
      </c>
      <c r="I251" s="75">
        <f>Owners!E99</f>
        <v>0</v>
      </c>
      <c r="K251" s="68"/>
    </row>
    <row r="252" spans="1:13">
      <c r="A252" s="68" t="s">
        <v>24</v>
      </c>
      <c r="B252" s="68" t="s">
        <v>156</v>
      </c>
      <c r="C252" s="75" t="b">
        <v>0</v>
      </c>
      <c r="D252" s="68" t="s">
        <v>172</v>
      </c>
      <c r="E252" s="75" t="b">
        <v>0</v>
      </c>
      <c r="F252" s="68">
        <v>66</v>
      </c>
      <c r="G252" s="75" t="b">
        <v>0</v>
      </c>
      <c r="H252" s="68"/>
      <c r="I252" s="75"/>
      <c r="K252" s="83" t="str">
        <f>IF(COUNTIF(C252:I255, TRUE)&lt;&gt;0,LEFT(CONCATENATE(IF(C252,B252&amp; ", ",""),IF(C253,B253&amp; ", ",""),IF(C254,B254&amp; ", ",""),IF(C255,B255&amp; ", ",""),IF(E252,D252&amp; ", ",""),IF(E253,D253&amp; ", ",""),IF(E254,D254&amp; ", ",""),IF(E255,D255&amp; ", ",""),IF(G253,F253&amp; ", ",""),IF(G254,F254&amp; ", ",""),IF(G255,F255&amp; ", ",""),IF(G256,F256&amp; ", ",""),IF(I253,H253&amp; ", ",""),IF(I254,I255&amp; ", ","")),LEN(CONCATENATE(IF(C252,B252&amp; ", ",""),IF(C253,B253&amp; ", ",""),IF(C254,B254&amp; ", ",""),IF(C255,B255&amp; ", ",""),IF(E252,D252&amp; ", ",""),IF(E253,D253&amp; ", ",""),IF(E254,D254&amp; ", ",""),IF(E255,D255&amp; ", ",""),IF(G253,F253&amp; ", ",""),IF(G254,F254&amp; ", ",""),IF(G255,F255&amp; ", ",""),IF(G256,F256&amp; ", ",""),IF(I253,H253&amp; ", ",""),IF(I254,I255&amp; ", ","")))-2),"")</f>
        <v/>
      </c>
    </row>
    <row r="253" spans="1:13">
      <c r="A253" s="68"/>
      <c r="B253" s="68" t="s">
        <v>169</v>
      </c>
      <c r="C253" s="75" t="b">
        <v>0</v>
      </c>
      <c r="D253" s="68" t="s">
        <v>173</v>
      </c>
      <c r="E253" s="75" t="b">
        <v>0</v>
      </c>
      <c r="F253" s="68" t="s">
        <v>109</v>
      </c>
      <c r="G253" s="75" t="b">
        <v>0</v>
      </c>
      <c r="H253" s="68" t="s">
        <v>178</v>
      </c>
      <c r="I253" s="75" t="b">
        <v>0</v>
      </c>
      <c r="K253" s="68"/>
    </row>
    <row r="254" spans="1:13">
      <c r="A254" s="68"/>
      <c r="B254" s="68" t="s">
        <v>170</v>
      </c>
      <c r="C254" s="75" t="b">
        <v>0</v>
      </c>
      <c r="D254" s="68" t="s">
        <v>174</v>
      </c>
      <c r="E254" s="75" t="b">
        <v>0</v>
      </c>
      <c r="F254" s="68" t="s">
        <v>176</v>
      </c>
      <c r="G254" s="75" t="b">
        <v>0</v>
      </c>
      <c r="H254" s="68" t="s">
        <v>167</v>
      </c>
      <c r="I254" s="75" t="b">
        <v>0</v>
      </c>
      <c r="K254" s="68"/>
    </row>
    <row r="255" spans="1:13">
      <c r="A255" s="68"/>
      <c r="B255" s="68" t="s">
        <v>171</v>
      </c>
      <c r="C255" s="75" t="b">
        <v>0</v>
      </c>
      <c r="D255" s="68" t="s">
        <v>175</v>
      </c>
      <c r="E255" s="75" t="b">
        <v>0</v>
      </c>
      <c r="F255" s="68" t="s">
        <v>177</v>
      </c>
      <c r="G255" s="75" t="b">
        <v>0</v>
      </c>
      <c r="H255" s="68" t="s">
        <v>179</v>
      </c>
      <c r="I255" s="75">
        <f>Owners!F103</f>
        <v>0</v>
      </c>
      <c r="K255" s="68"/>
    </row>
    <row r="256" spans="1:13">
      <c r="A256" t="s">
        <v>25</v>
      </c>
      <c r="B256" s="68" t="s">
        <v>180</v>
      </c>
      <c r="C256" s="75" t="b">
        <v>0</v>
      </c>
      <c r="D256" s="68" t="s">
        <v>184</v>
      </c>
      <c r="E256" s="75" t="b">
        <v>0</v>
      </c>
      <c r="F256" s="68" t="s">
        <v>110</v>
      </c>
      <c r="G256" s="75" t="b">
        <v>0</v>
      </c>
      <c r="K256" s="83" t="str">
        <f>IF(COUNTIF(C256:E259, TRUE)&lt;&gt;0,LEFT(CONCATENATE(IF(C256,B256&amp; ", ",""),IF(C257,B257&amp; ", ",""),IF(C258,B258&amp; ", ",""),IF(C259,B259&amp; ", ",""),IF(E256,D256&amp; ", ",""),IF(E257,D257&amp; ", ",""),IF(E258,E259&amp; ", ","")),LEN(CONCATENATE(IF(C256,B256&amp; ", ",""),IF(C257,B257&amp; ", ",""),IF(C258,B258&amp; ", ",""),IF(C259,B259&amp; ", ",""),IF(E256,D256&amp; ", ",""),IF(E257,D257&amp; ", ",""),IF(E258,E259&amp; ", ","")))-2),"")</f>
        <v/>
      </c>
    </row>
    <row r="257" spans="1:13">
      <c r="B257" s="68" t="s">
        <v>181</v>
      </c>
      <c r="C257" s="75" t="b">
        <v>0</v>
      </c>
      <c r="D257" s="68" t="s">
        <v>166</v>
      </c>
      <c r="E257" s="75" t="b">
        <v>0</v>
      </c>
    </row>
    <row r="258" spans="1:13">
      <c r="B258" s="68" t="s">
        <v>182</v>
      </c>
      <c r="C258" s="75" t="b">
        <v>0</v>
      </c>
      <c r="D258" s="68" t="s">
        <v>167</v>
      </c>
      <c r="E258" s="75" t="b">
        <v>0</v>
      </c>
    </row>
    <row r="259" spans="1:13">
      <c r="B259" s="68" t="s">
        <v>183</v>
      </c>
      <c r="C259" s="75" t="b">
        <v>0</v>
      </c>
      <c r="D259" s="68" t="s">
        <v>185</v>
      </c>
      <c r="E259" s="75">
        <f>Owners!F106</f>
        <v>0</v>
      </c>
    </row>
    <row r="260" spans="1:13">
      <c r="A260" s="67" t="s">
        <v>510</v>
      </c>
      <c r="C260" s="75"/>
    </row>
    <row r="261" spans="1:13">
      <c r="A261" s="90" t="s">
        <v>159</v>
      </c>
    </row>
    <row r="262" spans="1:13">
      <c r="A262" t="s">
        <v>115</v>
      </c>
      <c r="B262" t="str">
        <f>IF(Instructions!H8&gt;4,Owners!E115,"")</f>
        <v/>
      </c>
    </row>
    <row r="263" spans="1:13">
      <c r="A263" t="s">
        <v>116</v>
      </c>
      <c r="B263" t="str">
        <f>IF(Instructions!H8&gt;4,Owners!G115,"")</f>
        <v/>
      </c>
    </row>
    <row r="264" spans="1:13">
      <c r="A264" t="s">
        <v>117</v>
      </c>
      <c r="B264" t="str">
        <f>IF(Instructions!H8&gt;4,Owners!H115,"")</f>
        <v/>
      </c>
    </row>
    <row r="265" spans="1:13">
      <c r="A265" t="s">
        <v>160</v>
      </c>
      <c r="B265" s="93" t="str">
        <f>IF(Instructions!H8&gt;4,Owners!H116,"")</f>
        <v/>
      </c>
    </row>
    <row r="266" spans="1:13">
      <c r="A266" t="s">
        <v>161</v>
      </c>
      <c r="B266" t="str">
        <f>IF(Instructions!H8&gt;4,Owners!H117,"")</f>
        <v/>
      </c>
    </row>
    <row r="267" spans="1:13">
      <c r="A267" t="s">
        <v>162</v>
      </c>
      <c r="B267" s="93" t="str">
        <f>IF(Instructions!H8&gt;4,Owners!H119,"")</f>
        <v/>
      </c>
    </row>
    <row r="268" spans="1:13">
      <c r="A268" t="s">
        <v>163</v>
      </c>
      <c r="B268" s="93" t="str">
        <f>IF(Instructions!H8&gt;4,Owners!H120,"")</f>
        <v/>
      </c>
    </row>
    <row r="269" spans="1:13">
      <c r="A269" t="s">
        <v>164</v>
      </c>
      <c r="B269" t="str">
        <f>IF(Instructions!H8&gt;4,Owners!H121,"")</f>
        <v/>
      </c>
    </row>
    <row r="270" spans="1:13">
      <c r="A270" s="68" t="s">
        <v>23</v>
      </c>
      <c r="B270" s="68">
        <v>3</v>
      </c>
      <c r="C270" s="75" t="b">
        <v>0</v>
      </c>
      <c r="D270" s="68">
        <v>15</v>
      </c>
      <c r="E270" s="75" t="b">
        <v>0</v>
      </c>
      <c r="F270" s="68">
        <v>52</v>
      </c>
      <c r="G270" s="75" t="b">
        <v>0</v>
      </c>
      <c r="H270" s="68" t="s">
        <v>165</v>
      </c>
      <c r="I270" s="75" t="b">
        <v>0</v>
      </c>
      <c r="K270" s="68" t="str">
        <f>IF(G274=FALSE,M270,M270&amp;K271)</f>
        <v/>
      </c>
      <c r="L270" s="68"/>
      <c r="M270" s="68" t="str">
        <f>IF(COUNTIF(C270:I273, TRUE)&lt;&gt;0,LEFT(CONCATENATE(IF(C270,B270&amp; ", ",""),IF(C271,B271&amp; ", ",""),IF(C272,B272&amp; ", ",""),IF(C273,B273&amp; ", ",""),IF(E270,D270&amp; ", ",""),IF(E271,D271&amp; ", ",""),IF(E272,D272&amp; ", ",""),IF(E273,D273&amp; ", ",""),IF(G270,F270&amp; ", ",""),IF(G271,F271&amp; ", ",""),IF(G272,F272&amp; ", ",""),IF(G273,F273&amp; ", ",""),IF(I270,H270&amp; ", ",""),IF(I271,H271&amp; ", ",""),IF(I272,I273&amp; ", ","")),LEN(CONCATENATE(IF(C270,B270&amp; ", ",""),IF(C271,B271&amp; ", ",""),IF(C272,B272&amp; ", ",""),IF(C273,B273&amp; ", ",""),IF(E270,D270&amp; ", ",""),IF(E271,D271&amp; ", ",""),IF(E272,D272&amp; ", ",""),IF(E273,D273&amp; ", ",""),IF(G274,F274&amp; ", ",""),IF(G270,F270&amp; ", ",""),IF(G271,F271&amp; ", ",""),IF(G272,F272&amp; ", ",""),IF(G273,F273&amp; ", ",""),IF(I270,H270&amp; ", ",""),IF(I271,H271&amp; ", ",""),IF(I272,I273&amp; ", ","")))-2),"")</f>
        <v/>
      </c>
    </row>
    <row r="271" spans="1:13">
      <c r="A271" s="68"/>
      <c r="B271" s="68">
        <v>5</v>
      </c>
      <c r="C271" s="75" t="b">
        <v>0</v>
      </c>
      <c r="D271" s="68">
        <v>22</v>
      </c>
      <c r="E271" s="75" t="b">
        <v>0</v>
      </c>
      <c r="F271" s="68">
        <v>62</v>
      </c>
      <c r="G271" s="75" t="b">
        <v>0</v>
      </c>
      <c r="H271" s="68" t="s">
        <v>166</v>
      </c>
      <c r="I271" s="75" t="b">
        <v>0</v>
      </c>
      <c r="K271" s="68" t="str">
        <f>IF(G274=TRUE,F274,"")</f>
        <v/>
      </c>
      <c r="L271" s="68"/>
      <c r="M271" s="68"/>
    </row>
    <row r="272" spans="1:13">
      <c r="A272" s="68"/>
      <c r="B272" s="68">
        <v>6</v>
      </c>
      <c r="C272" s="75" t="b">
        <v>0</v>
      </c>
      <c r="D272" s="68">
        <v>24</v>
      </c>
      <c r="E272" s="75" t="b">
        <v>0</v>
      </c>
      <c r="F272" s="68">
        <v>63</v>
      </c>
      <c r="G272" s="75" t="b">
        <v>0</v>
      </c>
      <c r="H272" s="68" t="s">
        <v>167</v>
      </c>
      <c r="I272" s="75" t="b">
        <v>0</v>
      </c>
      <c r="K272" s="68"/>
    </row>
    <row r="273" spans="1:17">
      <c r="A273" s="68"/>
      <c r="B273" s="68">
        <v>7</v>
      </c>
      <c r="C273" s="75" t="b">
        <v>0</v>
      </c>
      <c r="D273" s="68">
        <v>42</v>
      </c>
      <c r="E273" s="75" t="b">
        <v>0</v>
      </c>
      <c r="F273" s="68">
        <v>65</v>
      </c>
      <c r="G273" s="75" t="b">
        <v>0</v>
      </c>
      <c r="H273" s="68" t="s">
        <v>168</v>
      </c>
      <c r="I273" s="75">
        <f>Owners!E126</f>
        <v>0</v>
      </c>
      <c r="K273" s="68"/>
    </row>
    <row r="274" spans="1:17">
      <c r="A274" s="68" t="s">
        <v>24</v>
      </c>
      <c r="B274" s="68" t="s">
        <v>156</v>
      </c>
      <c r="C274" s="75" t="b">
        <v>0</v>
      </c>
      <c r="D274" s="68" t="s">
        <v>172</v>
      </c>
      <c r="E274" s="75" t="b">
        <v>0</v>
      </c>
      <c r="F274" s="68">
        <v>66</v>
      </c>
      <c r="G274" s="75" t="b">
        <v>0</v>
      </c>
      <c r="H274" s="68"/>
      <c r="I274" s="75"/>
      <c r="K274" s="83" t="str">
        <f>IF(COUNTIF(C274:I277, TRUE)&lt;&gt;0,LEFT(CONCATENATE(IF(C274,B274&amp; ", ",""),IF(C275,B275&amp; ", ",""),IF(C276,B276&amp; ", ",""),IF(C277,B277&amp; ", ",""),IF(E274,D274&amp; ", ",""),IF(E275,D275&amp; ", ",""),IF(E276,D276&amp; ", ",""),IF(E277,D277&amp; ", ",""),IF(G275,F275&amp; ", ",""),IF(G276,F276&amp; ", ",""),IF(G277,F277&amp; ", ",""),IF(G278,F278&amp; ", ",""),IF(I275,H275&amp; ", ",""),IF(I276,I277&amp; ", ","")),LEN(CONCATENATE(IF(C274,B274&amp; ", ",""),IF(C275,B275&amp; ", ",""),IF(C276,B276&amp; ", ",""),IF(C277,B277&amp; ", ",""),IF(E274,D274&amp; ", ",""),IF(E275,D275&amp; ", ",""),IF(E276,D276&amp; ", ",""),IF(E277,D277&amp; ", ",""),IF(G275,F275&amp; ", ",""),IF(G276,F276&amp; ", ",""),IF(G277,F277&amp; ", ",""),IF(G278,F278&amp; ", ",""),IF(I275,H275&amp; ", ",""),IF(I276,I277&amp; ", ","")))-2),"")</f>
        <v/>
      </c>
    </row>
    <row r="275" spans="1:17">
      <c r="A275" s="68"/>
      <c r="B275" s="68" t="s">
        <v>169</v>
      </c>
      <c r="C275" s="75" t="b">
        <v>0</v>
      </c>
      <c r="D275" s="68" t="s">
        <v>173</v>
      </c>
      <c r="E275" s="75" t="b">
        <v>0</v>
      </c>
      <c r="F275" s="68" t="s">
        <v>109</v>
      </c>
      <c r="G275" s="75" t="b">
        <v>0</v>
      </c>
      <c r="H275" s="68" t="s">
        <v>178</v>
      </c>
      <c r="I275" s="75" t="b">
        <v>0</v>
      </c>
      <c r="K275" s="68"/>
    </row>
    <row r="276" spans="1:17">
      <c r="A276" s="68"/>
      <c r="B276" s="68" t="s">
        <v>170</v>
      </c>
      <c r="C276" s="75" t="b">
        <v>0</v>
      </c>
      <c r="D276" s="68" t="s">
        <v>174</v>
      </c>
      <c r="E276" s="75" t="b">
        <v>0</v>
      </c>
      <c r="F276" s="68" t="s">
        <v>176</v>
      </c>
      <c r="G276" s="75" t="b">
        <v>0</v>
      </c>
      <c r="H276" s="68" t="s">
        <v>167</v>
      </c>
      <c r="I276" s="75" t="b">
        <v>0</v>
      </c>
      <c r="K276" s="68"/>
    </row>
    <row r="277" spans="1:17">
      <c r="A277" s="68"/>
      <c r="B277" s="68" t="s">
        <v>171</v>
      </c>
      <c r="C277" s="75" t="b">
        <v>0</v>
      </c>
      <c r="D277" s="68" t="s">
        <v>175</v>
      </c>
      <c r="E277" s="75" t="b">
        <v>0</v>
      </c>
      <c r="F277" s="68" t="s">
        <v>177</v>
      </c>
      <c r="G277" s="75" t="b">
        <v>0</v>
      </c>
      <c r="H277" s="68" t="s">
        <v>179</v>
      </c>
      <c r="I277" s="75">
        <f>Owners!F130</f>
        <v>0</v>
      </c>
      <c r="K277" s="68"/>
    </row>
    <row r="278" spans="1:17">
      <c r="A278" t="s">
        <v>25</v>
      </c>
      <c r="B278" s="68" t="s">
        <v>180</v>
      </c>
      <c r="C278" s="75" t="b">
        <v>0</v>
      </c>
      <c r="D278" s="68" t="s">
        <v>184</v>
      </c>
      <c r="E278" s="75" t="b">
        <v>0</v>
      </c>
      <c r="F278" s="68" t="s">
        <v>110</v>
      </c>
      <c r="G278" s="75" t="b">
        <v>0</v>
      </c>
      <c r="K278" s="83" t="str">
        <f>IF(COUNTIF(C278:E281, TRUE)&lt;&gt;0,LEFT(CONCATENATE(IF(C278,B278&amp; ", ",""),IF(C279,B279&amp; ", ",""),IF(C280,B280&amp; ", ",""),IF(C281,B281&amp; ", ",""),IF(E278,D278&amp; ", ",""),IF(E279,D279&amp; ", ",""),IF(E280,E281&amp; ", ","")),LEN(CONCATENATE(IF(C278,B278&amp; ", ",""),IF(C279,B279&amp; ", ",""),IF(C280,B280&amp; ", ",""),IF(C281,B281&amp; ", ",""),IF(E278,D278&amp; ", ",""),IF(E279,D279&amp; ", ",""),IF(E280,E281&amp; ", ","")))-2),"")</f>
        <v/>
      </c>
    </row>
    <row r="279" spans="1:17">
      <c r="B279" s="68" t="s">
        <v>181</v>
      </c>
      <c r="C279" s="75" t="b">
        <v>0</v>
      </c>
      <c r="D279" s="68" t="s">
        <v>166</v>
      </c>
      <c r="E279" s="75" t="b">
        <v>0</v>
      </c>
    </row>
    <row r="280" spans="1:17">
      <c r="B280" s="68" t="s">
        <v>182</v>
      </c>
      <c r="C280" s="75" t="b">
        <v>0</v>
      </c>
      <c r="D280" s="68" t="s">
        <v>167</v>
      </c>
      <c r="E280" s="75" t="b">
        <v>0</v>
      </c>
    </row>
    <row r="281" spans="1:17">
      <c r="B281" s="68" t="s">
        <v>183</v>
      </c>
      <c r="C281" s="75" t="b">
        <v>0</v>
      </c>
      <c r="D281" s="68" t="s">
        <v>185</v>
      </c>
      <c r="E281" s="75">
        <f>Owners!F133</f>
        <v>0</v>
      </c>
    </row>
    <row r="283" spans="1:17">
      <c r="A283" s="67" t="s">
        <v>690</v>
      </c>
      <c r="O283" t="s">
        <v>692</v>
      </c>
      <c r="P283" t="s">
        <v>693</v>
      </c>
      <c r="Q283" t="s">
        <v>694</v>
      </c>
    </row>
    <row r="284" spans="1:17">
      <c r="A284" s="68" t="s">
        <v>23</v>
      </c>
      <c r="B284" s="68">
        <v>3</v>
      </c>
      <c r="C284" t="b">
        <f t="shared" ref="C284:C295" si="0">IF(OR(C36=TRUE,C204=TRUE,C226=TRUE,C248=TRUE,C270=TRUE),TRUE,FALSE)</f>
        <v>0</v>
      </c>
      <c r="D284" s="68">
        <v>15</v>
      </c>
      <c r="E284" t="b">
        <f t="shared" ref="E284:E294" si="1">IF(OR(E36=TRUE,E204=TRUE,E226=TRUE,E248=TRUE,E270=TRUE),TRUE,FALSE)</f>
        <v>0</v>
      </c>
      <c r="F284" s="68">
        <v>52</v>
      </c>
      <c r="G284" t="b">
        <f t="shared" ref="G284:G292" si="2">IF(OR(G36=TRUE,G204=TRUE,G226=TRUE,G248=TRUE,G270=TRUE),TRUE,FALSE)</f>
        <v>0</v>
      </c>
      <c r="H284" s="68" t="s">
        <v>165</v>
      </c>
      <c r="I284" t="b">
        <f>IF(OR(I36=TRUE,I204=TRUE,I226=TRUE,I248=TRUE,I270=TRUE),TRUE,FALSE)</f>
        <v>0</v>
      </c>
      <c r="J284" s="68"/>
      <c r="K284" s="68" t="str">
        <f>IF(G288=FALSE,M284,M284&amp;K285)</f>
        <v/>
      </c>
      <c r="L284" s="68"/>
      <c r="M284" s="68" t="str">
        <f>IF(COUNTIF(C284:I287, TRUE)&lt;&gt;0,LEFT(CONCATENATE(IF(C284,B284&amp; ", ",""),IF(C285,B285&amp; ", ",""),IF(C286,B286&amp; ", ",""),IF(C287,B287&amp; ", ",""),IF(E284,D284&amp; ", ",""),IF(E285,D285&amp; ", ",""),IF(E286,D286&amp; ", ",""),IF(E287,D287&amp; ", ",""),IF(G284,F284&amp; ", ",""),IF(G285,F285&amp; ", ",""),IF(G286,F286&amp; ", ",""),IF(G287,F287&amp; ", ",""),IF(I284,H284&amp; ", ",""),IF(I285,H285&amp; ", ",""),IF(I286,I287&amp; ", ","")),LEN(CONCATENATE(IF(C284,B284&amp; ", ",""),IF(C285,B285&amp; ", ",""),IF(C286,B286&amp; ", ",""),IF(C287,B287&amp; ", ",""),IF(E284,D284&amp; ", ",""),IF(E285,D285&amp; ", ",""),IF(E286,D286&amp; ", ",""),IF(E287,D287&amp; ", ",""),IF(G288,F288&amp; ", ",""),IF(G284,F284&amp; ", ",""),IF(G285,F285&amp; ", ",""),IF(G286,F286&amp; ", ",""),IF(G287,F287&amp; ", ",""),IF(I284,H284&amp; ", ",""),IF(I285,H285&amp; ", ",""),IF(I286,I287&amp; ", ","")))-2),"")</f>
        <v/>
      </c>
      <c r="N284">
        <v>1</v>
      </c>
      <c r="O284" s="84" t="str">
        <f>IF(I38=FALSE,"",I39)</f>
        <v/>
      </c>
      <c r="P284" s="75" t="str">
        <f>IF(I42=FALSE,"",I43)</f>
        <v/>
      </c>
      <c r="Q284" s="75" t="str">
        <f>IF(E46=FALSE,"",E47)</f>
        <v/>
      </c>
    </row>
    <row r="285" spans="1:17">
      <c r="A285" s="68"/>
      <c r="B285" s="68">
        <v>5</v>
      </c>
      <c r="C285" t="b">
        <f t="shared" si="0"/>
        <v>0</v>
      </c>
      <c r="D285" s="68">
        <v>22</v>
      </c>
      <c r="E285" t="b">
        <f t="shared" si="1"/>
        <v>0</v>
      </c>
      <c r="F285" s="68">
        <v>62</v>
      </c>
      <c r="G285" t="b">
        <f t="shared" si="2"/>
        <v>0</v>
      </c>
      <c r="H285" s="68" t="s">
        <v>166</v>
      </c>
      <c r="I285" t="b">
        <f>IF(OR(I37=TRUE,I205=TRUE,I227=TRUE,I249=TRUE,I271=TRUE),TRUE,FALSE)</f>
        <v>0</v>
      </c>
      <c r="J285" s="68"/>
      <c r="K285" s="68" t="str">
        <f>IF(G288=TRUE,F288,"")</f>
        <v/>
      </c>
      <c r="L285" s="68"/>
      <c r="M285" s="68"/>
      <c r="N285">
        <v>2</v>
      </c>
      <c r="O285" s="84" t="str">
        <f>IF(AND(O284&lt;&gt;"",I206=FALSE),O284,IF(AND(O284&lt;&gt;"",I206=TRUE),O284&amp;", "&amp;I207,IF(AND(O284="",I206=TRUE),I207,"")))</f>
        <v/>
      </c>
      <c r="P285" s="75" t="str">
        <f>IF(AND(P284&lt;&gt;"",I210=FALSE),P284,IF(AND(P284&lt;&gt;"",I210=TRUE),P284&amp;", "&amp;I211,IF(AND(P284="",I210=TRUE),I211,"")))</f>
        <v/>
      </c>
      <c r="Q285" s="75" t="str">
        <f>IF(AND(Q284&lt;&gt;"",E214=FALSE),Q284,IF(AND(Q284&lt;&gt;"",E214=TRUE),Q284&amp;", "&amp;E215,IF(AND(Q284="",E214=TRUE),E215,"")))</f>
        <v/>
      </c>
    </row>
    <row r="286" spans="1:17">
      <c r="A286" s="68"/>
      <c r="B286" s="68">
        <v>6</v>
      </c>
      <c r="C286" t="b">
        <f t="shared" si="0"/>
        <v>0</v>
      </c>
      <c r="D286" s="68">
        <v>24</v>
      </c>
      <c r="E286" t="b">
        <f t="shared" si="1"/>
        <v>0</v>
      </c>
      <c r="F286" s="68">
        <v>63</v>
      </c>
      <c r="G286" t="b">
        <f t="shared" si="2"/>
        <v>0</v>
      </c>
      <c r="H286" s="68" t="s">
        <v>167</v>
      </c>
      <c r="I286" t="b">
        <f>IF(OR(I38=TRUE,I206=TRUE,I228=TRUE,I250=TRUE,I272=TRUE),TRUE,FALSE)</f>
        <v>0</v>
      </c>
      <c r="J286" s="68"/>
      <c r="K286" s="68"/>
      <c r="L286" s="68"/>
      <c r="M286" s="68"/>
      <c r="N286">
        <v>3</v>
      </c>
      <c r="O286" s="84" t="str">
        <f>IF(AND(O285&lt;&gt;"",I228=FALSE),O285,IF(AND(O285&lt;&gt;"",I228=TRUE),O285&amp;", "&amp;I229,IF(AND(O285="",I228=TRUE),I229,"")))</f>
        <v/>
      </c>
      <c r="P286" s="75" t="str">
        <f>IF(AND(P285&lt;&gt;"",I232=FALSE),P285,IF(AND(P285&lt;&gt;"",I232=TRUE),P285&amp;", "&amp;I233,IF(AND(P285="",I232=TRUE),I233,"")))</f>
        <v/>
      </c>
      <c r="Q286" s="75" t="str">
        <f>IF(AND(Q285&lt;&gt;"",E236=FALSE),Q285,IF(AND(Q285&lt;&gt;"",E236=TRUE),Q285&amp;", "&amp;E237,IF(AND(Q285="",E236=TRUE),E237,"")))</f>
        <v/>
      </c>
    </row>
    <row r="287" spans="1:17">
      <c r="A287" s="68"/>
      <c r="B287" s="68">
        <v>7</v>
      </c>
      <c r="C287" t="b">
        <f t="shared" si="0"/>
        <v>0</v>
      </c>
      <c r="D287" s="68">
        <v>42</v>
      </c>
      <c r="E287" t="b">
        <f t="shared" si="1"/>
        <v>0</v>
      </c>
      <c r="F287" s="68">
        <v>65</v>
      </c>
      <c r="G287" t="b">
        <f t="shared" si="2"/>
        <v>0</v>
      </c>
      <c r="H287" s="68" t="s">
        <v>168</v>
      </c>
      <c r="I287" s="75" t="str">
        <f>IF(B117=N284,O284,IF(B117=N285,O285,IF(B117=N286,O286,IF(B117=N287,O287,IF(B117=N288,O288,"")))))</f>
        <v/>
      </c>
      <c r="J287" s="68"/>
      <c r="K287" s="68"/>
      <c r="L287" s="68"/>
      <c r="M287" s="68"/>
      <c r="N287">
        <v>4</v>
      </c>
      <c r="O287" s="84" t="str">
        <f>IF(AND(O286&lt;&gt;"",I250=FALSE),O286,IF(AND(O286&lt;&gt;"",I250=TRUE),O286&amp;", "&amp;I251,IF(AND(O286="",I250=TRUE),I251,"")))</f>
        <v/>
      </c>
      <c r="P287" s="75" t="str">
        <f>IF(AND(P286&lt;&gt;"",I254=FALSE),P286,IF(AND(P286&lt;&gt;"",I254=TRUE),P286&amp;", "&amp;I255,IF(AND(P286="",I254=TRUE),I255,"")))</f>
        <v/>
      </c>
      <c r="Q287" s="75" t="str">
        <f>IF(AND(Q286&lt;&gt;"",E258=FALSE),Q286,IF(AND(Q286&lt;&gt;"",E258=TRUE),Q286&amp;", "&amp;E259,IF(AND(Q286="",E258=TRUE),E259,"")))</f>
        <v/>
      </c>
    </row>
    <row r="288" spans="1:17">
      <c r="A288" s="68" t="s">
        <v>24</v>
      </c>
      <c r="B288" s="68" t="s">
        <v>156</v>
      </c>
      <c r="C288" t="b">
        <f t="shared" si="0"/>
        <v>0</v>
      </c>
      <c r="D288" s="68" t="s">
        <v>172</v>
      </c>
      <c r="E288" t="b">
        <f t="shared" si="1"/>
        <v>0</v>
      </c>
      <c r="F288" s="68">
        <v>66</v>
      </c>
      <c r="G288" t="b">
        <f t="shared" si="2"/>
        <v>0</v>
      </c>
      <c r="H288" s="68"/>
      <c r="J288" s="68"/>
      <c r="K288" s="83" t="str">
        <f>IF(COUNTIF(C288:I291, TRUE)&lt;&gt;0,LEFT(CONCATENATE(IF(C288,B288&amp; ", ",""),IF(C289,B289&amp; ", ",""),IF(C290,B290&amp; ", ",""),IF(C291,B291&amp; ", ",""),IF(E288,D288&amp; ", ",""),IF(E289,D289&amp; ", ",""),IF(E290,D290&amp; ", ",""),IF(E291,D291&amp; ", ",""),IF(G289,F289&amp; ", ",""),IF(G290,F290&amp; ", ",""),IF(G291,F291&amp; ", ",""),IF(G292,F292&amp; ", ",""),IF(I289,H289&amp; ", ",""),IF(I290,I291&amp; ", ","")),LEN(CONCATENATE(IF(C288,B288&amp; ", ",""),IF(C289,B289&amp; ", ",""),IF(C290,B290&amp; ", ",""),IF(C291,B291&amp; ", ",""),IF(E288,D288&amp; ", ",""),IF(E289,D289&amp; ", ",""),IF(E290,D290&amp; ", ",""),IF(E291,D291&amp; ", ",""),IF(G289,F289&amp; ", ",""),IF(G290,F290&amp; ", ",""),IF(G291,F291&amp; ", ",""),IF(G292,F292&amp; ", ",""),IF(I289,H289&amp; ", ",""),IF(I290,I291&amp; ", ","")))-2),"")</f>
        <v/>
      </c>
      <c r="L288" s="68"/>
      <c r="M288" s="68"/>
      <c r="N288">
        <v>5</v>
      </c>
      <c r="O288" s="84" t="str">
        <f>IF(AND(O287&lt;&gt;"",I272=FALSE),O287,IF(AND(O287&lt;&gt;"",I272=TRUE),O287&amp;", "&amp;I273,IF(AND(O287="",I272=TRUE),I273,"")))</f>
        <v/>
      </c>
      <c r="P288" s="75" t="str">
        <f>IF(AND(P287&lt;&gt;"",I254=FALSE),P287,IF(AND(P287&lt;&gt;"",I254=TRUE),P287&amp;", "&amp;I255,IF(AND(P287="",I254=TRUE),I255,"")))</f>
        <v/>
      </c>
      <c r="Q288" s="75" t="str">
        <f>IF(AND(Q287&lt;&gt;"",E280=FALSE),Q287,IF(AND(Q287&lt;&gt;"",E280=TRUE),Q287&amp;", "&amp;E281,IF(AND(Q287="",E280=TRUE),E281,"")))</f>
        <v/>
      </c>
    </row>
    <row r="289" spans="1:13">
      <c r="A289" s="68"/>
      <c r="B289" s="68" t="s">
        <v>169</v>
      </c>
      <c r="C289" t="b">
        <f t="shared" si="0"/>
        <v>0</v>
      </c>
      <c r="D289" s="68" t="s">
        <v>173</v>
      </c>
      <c r="E289" t="b">
        <f t="shared" si="1"/>
        <v>0</v>
      </c>
      <c r="F289" s="68" t="s">
        <v>109</v>
      </c>
      <c r="G289" t="b">
        <f t="shared" si="2"/>
        <v>0</v>
      </c>
      <c r="H289" s="68" t="s">
        <v>178</v>
      </c>
      <c r="I289" t="b">
        <f>IF(OR(I41=TRUE,I209=TRUE,I231=TRUE,I253=TRUE,I275=TRUE),TRUE,FALSE)</f>
        <v>0</v>
      </c>
      <c r="J289" s="68"/>
      <c r="K289" s="68"/>
      <c r="L289" s="68"/>
      <c r="M289" s="68"/>
    </row>
    <row r="290" spans="1:13">
      <c r="A290" s="68"/>
      <c r="B290" s="68" t="s">
        <v>170</v>
      </c>
      <c r="C290" t="b">
        <f t="shared" si="0"/>
        <v>0</v>
      </c>
      <c r="D290" s="68" t="s">
        <v>174</v>
      </c>
      <c r="E290" t="b">
        <f t="shared" si="1"/>
        <v>0</v>
      </c>
      <c r="F290" s="68" t="s">
        <v>176</v>
      </c>
      <c r="G290" t="b">
        <f t="shared" si="2"/>
        <v>0</v>
      </c>
      <c r="H290" s="68" t="s">
        <v>167</v>
      </c>
      <c r="I290" t="b">
        <f>IF(OR(I42=TRUE,I210=TRUE,I232=TRUE,I254=TRUE,I276=TRUE),TRUE,FALSE)</f>
        <v>0</v>
      </c>
      <c r="J290" s="68"/>
      <c r="K290" s="68"/>
      <c r="L290" s="68"/>
      <c r="M290" s="68"/>
    </row>
    <row r="291" spans="1:13">
      <c r="A291" s="68"/>
      <c r="B291" s="68" t="s">
        <v>171</v>
      </c>
      <c r="C291" t="b">
        <f t="shared" si="0"/>
        <v>0</v>
      </c>
      <c r="D291" s="68" t="s">
        <v>175</v>
      </c>
      <c r="E291" t="b">
        <f t="shared" si="1"/>
        <v>0</v>
      </c>
      <c r="F291" s="68" t="s">
        <v>177</v>
      </c>
      <c r="G291" t="b">
        <f t="shared" si="2"/>
        <v>0</v>
      </c>
      <c r="H291" s="68" t="s">
        <v>179</v>
      </c>
      <c r="I291" s="75" t="str">
        <f>IF(B117=N284,P284,IF(B117=N285,P285,IF(B117=N286,P286,IF(B117=N287,P287,IF(B117=N288,P288,"")))))</f>
        <v/>
      </c>
      <c r="J291" s="68"/>
      <c r="K291" s="68"/>
      <c r="L291" s="68"/>
      <c r="M291" s="68"/>
    </row>
    <row r="292" spans="1:13">
      <c r="A292" t="s">
        <v>25</v>
      </c>
      <c r="B292" s="68" t="s">
        <v>180</v>
      </c>
      <c r="C292" t="b">
        <f t="shared" si="0"/>
        <v>0</v>
      </c>
      <c r="D292" s="68" t="s">
        <v>184</v>
      </c>
      <c r="E292" t="b">
        <f t="shared" si="1"/>
        <v>0</v>
      </c>
      <c r="F292" s="68" t="s">
        <v>110</v>
      </c>
      <c r="G292" t="b">
        <f t="shared" si="2"/>
        <v>0</v>
      </c>
      <c r="H292" s="68"/>
      <c r="I292" s="68"/>
      <c r="K292" s="83" t="str">
        <f>IF(COUNTIF(C292:E295, TRUE)&lt;&gt;0,LEFT(CONCATENATE(IF(C292,B292&amp; ", ",""),IF(C293,B293&amp; ", ",""),IF(C294,B294&amp; ", ",""),IF(C295,B295&amp; ", ",""),IF(E292,D292&amp; ", ",""),IF(E293,D293&amp; ", ",""),IF(E294,E295&amp; ", ","")),LEN(CONCATENATE(IF(C292,B292&amp; ", ",""),IF(C293,B293&amp; ", ",""),IF(C294,B294&amp; ", ",""),IF(C295,B295&amp; ", ",""),IF(E292,D292&amp; ", ",""),IF(E293,D293&amp; ", ",""),IF(E294,E295&amp; ", ","")))-2),"")</f>
        <v/>
      </c>
    </row>
    <row r="293" spans="1:13">
      <c r="B293" s="68" t="s">
        <v>181</v>
      </c>
      <c r="C293" t="b">
        <f t="shared" si="0"/>
        <v>0</v>
      </c>
      <c r="D293" s="68" t="s">
        <v>166</v>
      </c>
      <c r="E293" t="b">
        <f t="shared" si="1"/>
        <v>0</v>
      </c>
    </row>
    <row r="294" spans="1:13">
      <c r="B294" s="68" t="s">
        <v>182</v>
      </c>
      <c r="C294" t="b">
        <f t="shared" si="0"/>
        <v>0</v>
      </c>
      <c r="D294" s="68" t="s">
        <v>167</v>
      </c>
      <c r="E294" t="b">
        <f t="shared" si="1"/>
        <v>0</v>
      </c>
    </row>
    <row r="295" spans="1:13">
      <c r="B295" s="68" t="s">
        <v>183</v>
      </c>
      <c r="C295" t="b">
        <f t="shared" si="0"/>
        <v>0</v>
      </c>
      <c r="D295" s="68" t="s">
        <v>185</v>
      </c>
      <c r="E295" s="75" t="str">
        <f>IF(B117=N284,Q284,IF(B117=N285,Q285,IF(B117=N286,Q286,IF(B117=N287,Q287,IF(B117=N288,Q288,"")))))</f>
        <v/>
      </c>
    </row>
  </sheetData>
  <customSheetViews>
    <customSheetView guid="{996E4948-73CF-4B0A-B2B3-669D4C654389}" state="hidden">
      <pageMargins left="0.7" right="0.7" top="0.75" bottom="0.75" header="0.3" footer="0.3"/>
    </customSheetView>
  </customSheetViews>
  <pageMargins left="0.7" right="0.7" top="0.75" bottom="0.75" header="0.3" footer="0.3"/>
  <customProperties>
    <customPr name="LastActive"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Page</vt:lpstr>
      <vt:lpstr>Instructions</vt:lpstr>
      <vt:lpstr>Owners</vt:lpstr>
      <vt:lpstr>EMS Valuation Questionnaire</vt:lpstr>
      <vt:lpstr>'EMS Valuation Questionnaire'!Print_Area</vt:lpstr>
      <vt:lpstr>Instructions!Print_Area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Collins</dc:creator>
  <cp:lastModifiedBy>Ben Collins</cp:lastModifiedBy>
  <cp:lastPrinted>2019-05-28T21:11:42Z</cp:lastPrinted>
  <dcterms:created xsi:type="dcterms:W3CDTF">2016-06-20T17:38:14Z</dcterms:created>
  <dcterms:modified xsi:type="dcterms:W3CDTF">2019-11-25T23:29:56Z</dcterms:modified>
</cp:coreProperties>
</file>